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76AF5C1B-6507-4C10-932D-030AAD082A67}" xr6:coauthVersionLast="47" xr6:coauthVersionMax="47" xr10:uidLastSave="{00000000-0000-0000-0000-000000000000}"/>
  <bookViews>
    <workbookView xWindow="-110" yWindow="-110" windowWidth="19420" windowHeight="11500" xr2:uid="{9D53C17F-A8FE-448B-A4B1-7830E8443337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D47" i="2"/>
  <c r="I47" i="2"/>
  <c r="H47" i="2"/>
  <c r="G47" i="2"/>
  <c r="F47" i="2"/>
  <c r="J47" i="2"/>
  <c r="E47" i="2"/>
  <c r="H41" i="2"/>
  <c r="F41" i="2"/>
  <c r="I41" i="2"/>
  <c r="G41" i="2"/>
  <c r="E41" i="2"/>
  <c r="D41" i="2"/>
  <c r="I32" i="2"/>
  <c r="H32" i="2"/>
  <c r="G32" i="2"/>
  <c r="F32" i="2"/>
  <c r="J32" i="2"/>
  <c r="E32" i="2"/>
  <c r="D32" i="2"/>
  <c r="J27" i="2"/>
  <c r="I27" i="2"/>
  <c r="G27" i="2"/>
  <c r="H26" i="2"/>
  <c r="G26" i="2"/>
  <c r="F26" i="2"/>
  <c r="D26" i="2"/>
  <c r="J23" i="2"/>
  <c r="I23" i="2"/>
  <c r="J26" i="2"/>
  <c r="G23" i="2"/>
  <c r="E26" i="2"/>
  <c r="J14" i="2"/>
  <c r="H14" i="2"/>
  <c r="G14" i="2"/>
  <c r="G11" i="2"/>
  <c r="E15" i="2"/>
  <c r="E11" i="2"/>
  <c r="I14" i="2"/>
  <c r="H11" i="2"/>
  <c r="F14" i="2"/>
  <c r="E14" i="2"/>
  <c r="D14" i="2"/>
  <c r="Y47" i="1"/>
  <c r="Y49" i="1" s="1"/>
  <c r="M47" i="1"/>
  <c r="M49" i="1" s="1"/>
  <c r="I47" i="1"/>
  <c r="I49" i="1" s="1"/>
  <c r="U45" i="1"/>
  <c r="U47" i="1" s="1"/>
  <c r="U49" i="1" s="1"/>
  <c r="Q45" i="1"/>
  <c r="Q47" i="1" s="1"/>
  <c r="Q49" i="1" s="1"/>
  <c r="AC45" i="1"/>
  <c r="AC47" i="1" s="1"/>
  <c r="AC49" i="1" s="1"/>
  <c r="Z44" i="1"/>
  <c r="Y45" i="1"/>
  <c r="V44" i="1"/>
  <c r="R44" i="1"/>
  <c r="M45" i="1"/>
  <c r="I45" i="1"/>
  <c r="E45" i="1"/>
  <c r="E47" i="1" s="1"/>
  <c r="E49" i="1" s="1"/>
  <c r="U42" i="1"/>
  <c r="Q42" i="1"/>
  <c r="AC42" i="1"/>
  <c r="Y42" i="1"/>
  <c r="V41" i="1"/>
  <c r="R41" i="1"/>
  <c r="M42" i="1"/>
  <c r="I42" i="1"/>
  <c r="U39" i="1"/>
  <c r="Q39" i="1"/>
  <c r="AC39" i="1"/>
  <c r="Y39" i="1"/>
  <c r="V38" i="1"/>
  <c r="R38" i="1"/>
  <c r="M39" i="1"/>
  <c r="I39" i="1"/>
  <c r="U36" i="1"/>
  <c r="Q36" i="1"/>
  <c r="AC36" i="1"/>
  <c r="Y36" i="1"/>
  <c r="V35" i="1"/>
  <c r="R35" i="1"/>
  <c r="M36" i="1"/>
  <c r="I36" i="1"/>
  <c r="V32" i="1"/>
  <c r="R32" i="1"/>
  <c r="Z29" i="1"/>
  <c r="V29" i="1"/>
  <c r="R29" i="1"/>
  <c r="F29" i="1"/>
  <c r="AD26" i="1"/>
  <c r="V26" i="1"/>
  <c r="R26" i="1"/>
  <c r="F26" i="1"/>
  <c r="I24" i="1"/>
  <c r="I27" i="1" s="1"/>
  <c r="AD23" i="1"/>
  <c r="Z23" i="1"/>
  <c r="V23" i="1"/>
  <c r="R23" i="1"/>
  <c r="F23" i="1"/>
  <c r="AD20" i="1"/>
  <c r="V20" i="1"/>
  <c r="R20" i="1"/>
  <c r="N20" i="1"/>
  <c r="E21" i="1"/>
  <c r="AD17" i="1"/>
  <c r="Z17" i="1"/>
  <c r="V17" i="1"/>
  <c r="R17" i="1"/>
  <c r="I18" i="1"/>
  <c r="I21" i="1" s="1"/>
  <c r="F17" i="1"/>
  <c r="U15" i="1"/>
  <c r="U18" i="1" s="1"/>
  <c r="U21" i="1" s="1"/>
  <c r="U24" i="1" s="1"/>
  <c r="U27" i="1" s="1"/>
  <c r="U30" i="1" s="1"/>
  <c r="U33" i="1" s="1"/>
  <c r="I15" i="1"/>
  <c r="E15" i="1"/>
  <c r="E18" i="1" s="1"/>
  <c r="D15" i="1"/>
  <c r="AD14" i="1"/>
  <c r="Y15" i="1"/>
  <c r="X15" i="1"/>
  <c r="Z15" i="1" s="1"/>
  <c r="V14" i="1"/>
  <c r="R14" i="1"/>
  <c r="F14" i="1"/>
  <c r="U12" i="1"/>
  <c r="V12" i="1" s="1"/>
  <c r="T12" i="1"/>
  <c r="T15" i="1" s="1"/>
  <c r="T18" i="1" s="1"/>
  <c r="T21" i="1" s="1"/>
  <c r="T24" i="1" s="1"/>
  <c r="T27" i="1" s="1"/>
  <c r="T30" i="1" s="1"/>
  <c r="T33" i="1" s="1"/>
  <c r="T36" i="1" s="1"/>
  <c r="T39" i="1" s="1"/>
  <c r="T42" i="1" s="1"/>
  <c r="T45" i="1" s="1"/>
  <c r="T47" i="1" s="1"/>
  <c r="V47" i="1" s="1"/>
  <c r="Q12" i="1"/>
  <c r="Q15" i="1" s="1"/>
  <c r="Q18" i="1" s="1"/>
  <c r="Q21" i="1" s="1"/>
  <c r="Q24" i="1" s="1"/>
  <c r="Q27" i="1" s="1"/>
  <c r="Q30" i="1" s="1"/>
  <c r="Q33" i="1" s="1"/>
  <c r="P12" i="1"/>
  <c r="P15" i="1" s="1"/>
  <c r="I12" i="1"/>
  <c r="AD11" i="1"/>
  <c r="AC12" i="1"/>
  <c r="AB12" i="1"/>
  <c r="AD12" i="1" s="1"/>
  <c r="Y12" i="1"/>
  <c r="X12" i="1"/>
  <c r="Z12" i="1" s="1"/>
  <c r="V11" i="1"/>
  <c r="R11" i="1"/>
  <c r="M12" i="1"/>
  <c r="L12" i="1"/>
  <c r="N12" i="1" s="1"/>
  <c r="E12" i="1"/>
  <c r="D12" i="1"/>
  <c r="F12" i="1" s="1"/>
  <c r="E36" i="1" l="1"/>
  <c r="F35" i="1"/>
  <c r="P18" i="1"/>
  <c r="R15" i="1"/>
  <c r="R12" i="1"/>
  <c r="X18" i="1"/>
  <c r="Z18" i="1" s="1"/>
  <c r="X21" i="1"/>
  <c r="Z20" i="1"/>
  <c r="Z38" i="1"/>
  <c r="AB18" i="1"/>
  <c r="AD18" i="1" s="1"/>
  <c r="E39" i="1"/>
  <c r="F38" i="1"/>
  <c r="F44" i="1"/>
  <c r="AD44" i="1"/>
  <c r="J17" i="1"/>
  <c r="AC18" i="1"/>
  <c r="AC21" i="1" s="1"/>
  <c r="AC24" i="1" s="1"/>
  <c r="AC27" i="1" s="1"/>
  <c r="AC30" i="1" s="1"/>
  <c r="AC33" i="1" s="1"/>
  <c r="M18" i="1"/>
  <c r="M21" i="1" s="1"/>
  <c r="M24" i="1" s="1"/>
  <c r="M27" i="1" s="1"/>
  <c r="M30" i="1" s="1"/>
  <c r="M33" i="1" s="1"/>
  <c r="F20" i="1"/>
  <c r="N26" i="1"/>
  <c r="H23" i="2"/>
  <c r="H27" i="2"/>
  <c r="AD29" i="1"/>
  <c r="J29" i="1"/>
  <c r="Z41" i="1"/>
  <c r="F15" i="1"/>
  <c r="D18" i="1"/>
  <c r="F18" i="1" s="1"/>
  <c r="I30" i="1"/>
  <c r="I33" i="1" s="1"/>
  <c r="Z32" i="1"/>
  <c r="E42" i="1"/>
  <c r="F41" i="1"/>
  <c r="E24" i="1"/>
  <c r="E27" i="1" s="1"/>
  <c r="E30" i="1" s="1"/>
  <c r="E33" i="1"/>
  <c r="F32" i="1"/>
  <c r="M15" i="1"/>
  <c r="N14" i="1"/>
  <c r="Z35" i="1"/>
  <c r="Y21" i="1"/>
  <c r="V21" i="1"/>
  <c r="J32" i="1"/>
  <c r="J35" i="1"/>
  <c r="J38" i="1"/>
  <c r="J41" i="1"/>
  <c r="AD32" i="1"/>
  <c r="AD35" i="1"/>
  <c r="AD38" i="1"/>
  <c r="AD41" i="1"/>
  <c r="N44" i="1"/>
  <c r="F11" i="1"/>
  <c r="Z11" i="1"/>
  <c r="N17" i="1"/>
  <c r="J20" i="1"/>
  <c r="AB21" i="1"/>
  <c r="N29" i="1"/>
  <c r="N32" i="1"/>
  <c r="N35" i="1"/>
  <c r="N38" i="1"/>
  <c r="N41" i="1"/>
  <c r="H12" i="1"/>
  <c r="J12" i="1" s="1"/>
  <c r="J11" i="1"/>
  <c r="V24" i="1"/>
  <c r="G15" i="2"/>
  <c r="D15" i="2"/>
  <c r="Y24" i="1"/>
  <c r="Y27" i="1" s="1"/>
  <c r="Y30" i="1" s="1"/>
  <c r="Y33" i="1" s="1"/>
  <c r="H15" i="2"/>
  <c r="J41" i="2"/>
  <c r="AB15" i="1"/>
  <c r="Z26" i="1"/>
  <c r="D11" i="2"/>
  <c r="D27" i="2"/>
  <c r="D23" i="2"/>
  <c r="J44" i="1"/>
  <c r="I15" i="2"/>
  <c r="I11" i="2"/>
  <c r="V15" i="1"/>
  <c r="J23" i="1"/>
  <c r="V27" i="1"/>
  <c r="J15" i="2"/>
  <c r="J11" i="2"/>
  <c r="F15" i="2"/>
  <c r="N11" i="1"/>
  <c r="Z14" i="1"/>
  <c r="V45" i="1"/>
  <c r="B23" i="2"/>
  <c r="H15" i="1"/>
  <c r="J15" i="1" s="1"/>
  <c r="J14" i="1"/>
  <c r="AC15" i="1"/>
  <c r="J26" i="1"/>
  <c r="V30" i="1"/>
  <c r="V33" i="1"/>
  <c r="V36" i="1"/>
  <c r="V39" i="1"/>
  <c r="V42" i="1"/>
  <c r="F11" i="2"/>
  <c r="E27" i="2"/>
  <c r="E23" i="2"/>
  <c r="L15" i="1"/>
  <c r="N15" i="1" s="1"/>
  <c r="Y18" i="1"/>
  <c r="V18" i="1"/>
  <c r="N23" i="1"/>
  <c r="F27" i="2"/>
  <c r="F23" i="2"/>
  <c r="I26" i="2"/>
  <c r="D21" i="1" l="1"/>
  <c r="L18" i="1"/>
  <c r="AD21" i="1"/>
  <c r="AB24" i="1"/>
  <c r="Z21" i="1"/>
  <c r="H18" i="1"/>
  <c r="X24" i="1"/>
  <c r="P21" i="1"/>
  <c r="R18" i="1"/>
  <c r="AD15" i="1"/>
  <c r="P24" i="1" l="1"/>
  <c r="R21" i="1"/>
  <c r="Z24" i="1"/>
  <c r="X27" i="1"/>
  <c r="J18" i="1"/>
  <c r="H21" i="1"/>
  <c r="AD24" i="1"/>
  <c r="AB27" i="1"/>
  <c r="N18" i="1"/>
  <c r="L21" i="1"/>
  <c r="F21" i="1"/>
  <c r="D24" i="1"/>
  <c r="F24" i="1" l="1"/>
  <c r="D27" i="1"/>
  <c r="N21" i="1"/>
  <c r="L24" i="1"/>
  <c r="AD27" i="1"/>
  <c r="AB30" i="1"/>
  <c r="J21" i="1"/>
  <c r="H24" i="1"/>
  <c r="Z27" i="1"/>
  <c r="X30" i="1"/>
  <c r="P27" i="1"/>
  <c r="R24" i="1"/>
  <c r="P30" i="1" l="1"/>
  <c r="R27" i="1"/>
  <c r="Z30" i="1"/>
  <c r="X33" i="1"/>
  <c r="J24" i="1"/>
  <c r="H27" i="1"/>
  <c r="AD30" i="1"/>
  <c r="AB33" i="1"/>
  <c r="N24" i="1"/>
  <c r="L27" i="1"/>
  <c r="F27" i="1"/>
  <c r="D30" i="1"/>
  <c r="F30" i="1" l="1"/>
  <c r="D33" i="1"/>
  <c r="N27" i="1"/>
  <c r="L30" i="1"/>
  <c r="AD33" i="1"/>
  <c r="AB36" i="1"/>
  <c r="J27" i="1"/>
  <c r="H30" i="1"/>
  <c r="Z33" i="1"/>
  <c r="X36" i="1"/>
  <c r="R30" i="1"/>
  <c r="P33" i="1"/>
  <c r="J30" i="1" l="1"/>
  <c r="H33" i="1"/>
  <c r="R33" i="1"/>
  <c r="P36" i="1"/>
  <c r="Z36" i="1"/>
  <c r="X39" i="1"/>
  <c r="AD36" i="1"/>
  <c r="AB39" i="1"/>
  <c r="N30" i="1"/>
  <c r="L33" i="1"/>
  <c r="F33" i="1"/>
  <c r="D36" i="1"/>
  <c r="F36" i="1" l="1"/>
  <c r="D39" i="1"/>
  <c r="N33" i="1"/>
  <c r="L36" i="1"/>
  <c r="AD39" i="1"/>
  <c r="AB42" i="1"/>
  <c r="Z39" i="1"/>
  <c r="X42" i="1"/>
  <c r="R36" i="1"/>
  <c r="P39" i="1"/>
  <c r="J33" i="1"/>
  <c r="H36" i="1"/>
  <c r="J36" i="1" l="1"/>
  <c r="H39" i="1"/>
  <c r="R39" i="1"/>
  <c r="P42" i="1"/>
  <c r="Z42" i="1"/>
  <c r="X45" i="1"/>
  <c r="AD42" i="1"/>
  <c r="AB45" i="1"/>
  <c r="N36" i="1"/>
  <c r="L39" i="1"/>
  <c r="F39" i="1"/>
  <c r="D42" i="1"/>
  <c r="F42" i="1" l="1"/>
  <c r="D45" i="1"/>
  <c r="N39" i="1"/>
  <c r="L42" i="1"/>
  <c r="AD45" i="1"/>
  <c r="AB47" i="1"/>
  <c r="Z45" i="1"/>
  <c r="X47" i="1"/>
  <c r="R42" i="1"/>
  <c r="P45" i="1"/>
  <c r="J39" i="1"/>
  <c r="H42" i="1"/>
  <c r="J42" i="1" l="1"/>
  <c r="H45" i="1"/>
  <c r="P47" i="1"/>
  <c r="R45" i="1"/>
  <c r="X49" i="1"/>
  <c r="Z47" i="1"/>
  <c r="AB49" i="1"/>
  <c r="AD47" i="1"/>
  <c r="T49" i="1"/>
  <c r="N42" i="1"/>
  <c r="L45" i="1"/>
  <c r="D47" i="1"/>
  <c r="F45" i="1"/>
  <c r="F47" i="1" l="1"/>
  <c r="D49" i="1"/>
  <c r="N45" i="1"/>
  <c r="L47" i="1"/>
  <c r="P49" i="1"/>
  <c r="R47" i="1"/>
  <c r="J45" i="1"/>
  <c r="H47" i="1"/>
  <c r="H49" i="1" l="1"/>
  <c r="J47" i="1"/>
  <c r="L49" i="1"/>
  <c r="N47" i="1"/>
</calcChain>
</file>

<file path=xl/sharedStrings.xml><?xml version="1.0" encoding="utf-8"?>
<sst xmlns="http://schemas.openxmlformats.org/spreadsheetml/2006/main" count="161" uniqueCount="57">
  <si>
    <t>Australian Milk Production</t>
  </si>
  <si>
    <t>(million litres)</t>
  </si>
  <si>
    <t>New South Wales</t>
  </si>
  <si>
    <t>Victoria</t>
  </si>
  <si>
    <t>Queensland</t>
  </si>
  <si>
    <t>South Australia</t>
  </si>
  <si>
    <t>Western Australia *</t>
  </si>
  <si>
    <t>Tasmania</t>
  </si>
  <si>
    <t>Australia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</si>
  <si>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</si>
  <si>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</si>
  <si>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</si>
  <si>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</si>
  <si>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</si>
  <si>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</si>
  <si>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</si>
  <si>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</si>
  <si>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</si>
  <si>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</si>
  <si>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</si>
  <si>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</si>
  <si>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</si>
  <si>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</si>
  <si>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</si>
  <si>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</si>
  <si>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>* These reports contain data based on a combination of voluntary direct reporting from processors, and data sourced from government agencies. 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</si>
  <si>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</si>
  <si>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</si>
  <si>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</si>
  <si>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</si>
  <si>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</si>
  <si>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National</t>
  </si>
  <si>
    <t>NSW</t>
  </si>
  <si>
    <t>VIC</t>
  </si>
  <si>
    <t>QLD</t>
  </si>
  <si>
    <t>SA</t>
  </si>
  <si>
    <t>WA</t>
  </si>
  <si>
    <t>TAS</t>
  </si>
  <si>
    <t>AUSTRALIA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</si>
  <si>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</si>
  <si>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</si>
  <si>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</si>
  <si>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</si>
  <si>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</si>
  <si>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</si>
  <si>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</si>
  <si>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State</t>
  </si>
  <si>
    <t>23/24</t>
  </si>
  <si>
    <t>24/25</t>
  </si>
  <si>
    <t/>
  </si>
  <si>
    <t>February-23</t>
  </si>
  <si>
    <t>February-24</t>
  </si>
  <si>
    <t>February-25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</si>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</sst>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mmmm\-yy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0" borderId="0" xfId="3" applyNumberFormat="1" applyFont="1"/>
    <xf numFmtId="165" fontId="2" fillId="0" borderId="0" xfId="3" applyNumberFormat="1" applyFont="1"/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2" xfId="0" applyFont="1" applyFill="1" applyBorder="1"/>
    <xf numFmtId="166" fontId="2" fillId="0" borderId="15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3" fontId="2" fillId="0" borderId="0" xfId="1" applyNumberFormat="1" applyFont="1" applyFill="1" applyBorder="1"/>
    <xf numFmtId="3" fontId="2" fillId="0" borderId="17" xfId="1" applyNumberFormat="1" applyFont="1" applyFill="1" applyBorder="1"/>
    <xf numFmtId="0" fontId="5" fillId="0" borderId="0" xfId="0" applyFont="1"/>
    <xf numFmtId="166" fontId="2" fillId="0" borderId="18" xfId="0" applyNumberFormat="1" applyFont="1" applyBorder="1" applyAlignment="1">
      <alignment horizontal="right"/>
    </xf>
    <xf numFmtId="3" fontId="2" fillId="0" borderId="19" xfId="1" applyNumberFormat="1" applyFont="1" applyFill="1" applyBorder="1"/>
    <xf numFmtId="3" fontId="2" fillId="0" borderId="18" xfId="2" applyNumberFormat="1" applyFont="1" applyFill="1" applyBorder="1"/>
    <xf numFmtId="3" fontId="2" fillId="0" borderId="0" xfId="0" applyNumberFormat="1" applyFont="1"/>
    <xf numFmtId="0" fontId="5" fillId="0" borderId="19" xfId="0" applyFont="1" applyBorder="1"/>
    <xf numFmtId="0" fontId="9" fillId="0" borderId="18" xfId="0" applyFont="1" applyBorder="1" applyAlignment="1">
      <alignment horizontal="right"/>
    </xf>
    <xf numFmtId="0" fontId="9" fillId="0" borderId="0" xfId="0" applyFont="1"/>
    <xf numFmtId="165" fontId="9" fillId="0" borderId="19" xfId="2" applyNumberFormat="1" applyFont="1" applyFill="1" applyBorder="1"/>
    <xf numFmtId="165" fontId="9" fillId="0" borderId="0" xfId="1" applyNumberFormat="1" applyFont="1" applyFill="1" applyBorder="1"/>
    <xf numFmtId="165" fontId="9" fillId="0" borderId="0" xfId="2" applyNumberFormat="1" applyFont="1" applyFill="1" applyBorder="1"/>
    <xf numFmtId="165" fontId="9" fillId="0" borderId="18" xfId="2" applyNumberFormat="1" applyFont="1" applyFill="1" applyBorder="1"/>
    <xf numFmtId="0" fontId="9" fillId="0" borderId="19" xfId="0" applyFont="1" applyBorder="1"/>
    <xf numFmtId="165" fontId="9" fillId="0" borderId="19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2" fillId="0" borderId="18" xfId="0" applyFont="1" applyBorder="1" applyAlignment="1">
      <alignment horizontal="right"/>
    </xf>
    <xf numFmtId="0" fontId="5" fillId="2" borderId="20" xfId="0" applyFont="1" applyFill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5" fontId="2" fillId="0" borderId="24" xfId="2" applyNumberFormat="1" applyFont="1" applyFill="1" applyBorder="1"/>
    <xf numFmtId="165" fontId="2" fillId="0" borderId="19" xfId="1" applyNumberFormat="1" applyFont="1" applyFill="1" applyBorder="1"/>
    <xf numFmtId="165" fontId="2" fillId="0" borderId="0" xfId="1" applyNumberFormat="1" applyFont="1" applyFill="1" applyBorder="1"/>
    <xf numFmtId="165" fontId="2" fillId="0" borderId="18" xfId="2" applyNumberFormat="1" applyFont="1" applyFill="1" applyBorder="1"/>
    <xf numFmtId="0" fontId="5" fillId="0" borderId="25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6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29" xfId="0" applyFont="1" applyBorder="1"/>
    <xf numFmtId="0" fontId="2" fillId="0" borderId="31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2" xfId="1" applyNumberFormat="1" applyFont="1" applyFill="1" applyBorder="1"/>
    <xf numFmtId="165" fontId="2" fillId="0" borderId="31" xfId="2" applyNumberFormat="1" applyFont="1" applyFill="1" applyBorder="1"/>
    <xf numFmtId="3" fontId="6" fillId="2" borderId="0" xfId="0" applyNumberFormat="1" applyFont="1" applyFill="1" applyAlignment="1">
      <alignment horizontal="center"/>
    </xf>
    <xf numFmtId="166" fontId="2" fillId="0" borderId="24" xfId="0" applyNumberFormat="1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2" xfId="1" applyNumberFormat="1" applyFont="1" applyFill="1" applyBorder="1"/>
    <xf numFmtId="10" fontId="2" fillId="0" borderId="24" xfId="2" applyNumberFormat="1" applyFont="1" applyFill="1" applyBorder="1"/>
    <xf numFmtId="10" fontId="2" fillId="0" borderId="19" xfId="1" applyNumberFormat="1" applyFont="1" applyFill="1" applyBorder="1"/>
    <xf numFmtId="10" fontId="2" fillId="0" borderId="0" xfId="1" applyNumberFormat="1" applyFont="1" applyFill="1" applyBorder="1"/>
    <xf numFmtId="10" fontId="2" fillId="0" borderId="18" xfId="2" applyNumberFormat="1" applyFont="1" applyFill="1" applyBorder="1"/>
    <xf numFmtId="0" fontId="9" fillId="0" borderId="25" xfId="0" applyFont="1" applyBorder="1"/>
    <xf numFmtId="0" fontId="9" fillId="0" borderId="31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2" xfId="0" applyNumberFormat="1" applyFont="1" applyBorder="1"/>
    <xf numFmtId="165" fontId="9" fillId="0" borderId="31" xfId="0" applyNumberFormat="1" applyFont="1" applyBorder="1"/>
    <xf numFmtId="164" fontId="8" fillId="0" borderId="0" xfId="0" applyNumberFormat="1" applyFont="1"/>
    <xf numFmtId="0" fontId="8" fillId="0" borderId="0" xfId="3" applyFont="1"/>
    <xf numFmtId="164" fontId="8" fillId="0" borderId="0" xfId="3" applyNumberFormat="1" applyFont="1"/>
    <xf numFmtId="165" fontId="8" fillId="0" borderId="0" xfId="3" applyNumberFormat="1" applyFont="1"/>
  </cellXfs>
  <cellStyles count="4">
    <cellStyle name="Comma" xfId="1" builtinId="3"/>
    <cellStyle name="Normal" xfId="0" builtinId="0"/>
    <cellStyle name="Normal_MilkSales_National" xfId="3" xr:uid="{B880676F-672D-4FCA-8CBE-A1F351AFA34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174-41EC-80DD-A6D79AD8DE9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174-41EC-80DD-A6D79AD8DE9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174-41EC-80DD-A6D79AD8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E4E-4664-BF30-E3F039FDDEE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E4E-4664-BF30-E3F039FDDEE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E4E-4664-BF30-E3F039FD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916-4520-B876-0445344C91D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916-4520-B876-0445344C91D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916-4520-B876-0445344C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FD4-417A-A6ED-00D6827A17E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FD4-417A-A6ED-00D6827A17E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FD4-417A-A6ED-00D6827A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2023/24 &amp; 2024/25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570182.53547488444</c:v>
              </c:pt>
              <c:pt idx="1">
                <c:v>663480.45526419103</c:v>
              </c:pt>
              <c:pt idx="2">
                <c:v>801158.59222293878</c:v>
              </c:pt>
              <c:pt idx="3">
                <c:v>906078.09341447649</c:v>
              </c:pt>
              <c:pt idx="4">
                <c:v>870005.72219199582</c:v>
              </c:pt>
              <c:pt idx="5">
                <c:v>807052.29133513349</c:v>
              </c:pt>
              <c:pt idx="6">
                <c:v>727219.07019518735</c:v>
              </c:pt>
              <c:pt idx="7">
                <c:v>601440.10097829276</c:v>
              </c:pt>
              <c:pt idx="8">
                <c:v>596118.08024025639</c:v>
              </c:pt>
              <c:pt idx="9">
                <c:v>591835.92884973006</c:v>
              </c:pt>
              <c:pt idx="10">
                <c:v>645059.94530224788</c:v>
              </c:pt>
              <c:pt idx="11">
                <c:v>596307.59340404952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831-401C-968D-6B7355EF6C8A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579070.09891307994</c:v>
              </c:pt>
              <c:pt idx="1">
                <c:v>681921.97176112304</c:v>
              </c:pt>
              <c:pt idx="2">
                <c:v>812461.70230961102</c:v>
              </c:pt>
              <c:pt idx="3">
                <c:v>917653.46875945001</c:v>
              </c:pt>
              <c:pt idx="4">
                <c:v>867973.29818035697</c:v>
              </c:pt>
              <c:pt idx="5">
                <c:v>798850.87197154097</c:v>
              </c:pt>
              <c:pt idx="6">
                <c:v>708249.81108329701</c:v>
              </c:pt>
              <c:pt idx="7">
                <c:v>572353.01328570198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831-401C-968D-6B7355EF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1E6-4112-9D18-A76E21D3016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1E6-4112-9D18-A76E21D3016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1E6-4112-9D18-A76E21D3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C46-4211-BD01-85AC66BD03A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C46-4211-BD01-85AC66BD03A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C46-4211-BD01-85AC66BD0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944-41FD-964B-5DE2AD225F2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944-41FD-964B-5DE2AD225F2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944-41FD-964B-5DE2AD225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DDD-4AB8-B44E-54A1555A9DF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DDD-4AB8-B44E-54A1555A9DF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DDD-4AB8-B44E-54A1555A9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037-4C83-9E5F-7D4F587B8CC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037-4C83-9E5F-7D4F587B8CC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037-4C83-9E5F-7D4F587B8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BFE-49CE-9578-B0248BB7CA9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BFE-49CE-9578-B0248BB7CA9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BFE-49CE-9578-B0248BB7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68F-4D97-A23B-ED828E7DE02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68F-4D97-A23B-ED828E7DE02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68F-4D97-A23B-ED828E7D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86E-48D7-8684-1926168BDD1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86E-48D7-8684-1926168BDD1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86E-48D7-8684-1926168BD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9AB878-F028-445F-AE21-03C8DC877229}"/>
            </a:ext>
          </a:extLst>
        </xdr:cNvPr>
        <xdr:cNvSpPr>
          <a:spLocks noChangeShapeType="1"/>
        </xdr:cNvSpPr>
      </xdr:nvSpPr>
      <xdr:spPr bwMode="auto">
        <a:xfrm flipV="1">
          <a:off x="106426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42333</xdr:colOff>
      <xdr:row>0</xdr:row>
      <xdr:rowOff>0</xdr:rowOff>
    </xdr:from>
    <xdr:to>
      <xdr:col>1</xdr:col>
      <xdr:colOff>588435</xdr:colOff>
      <xdr:row>4</xdr:row>
      <xdr:rowOff>98778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FC9B43-3ACB-48B3-80D5-73356E79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9252" cy="87347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22678</xdr:colOff>
      <xdr:row>0</xdr:row>
      <xdr:rowOff>22678</xdr:rowOff>
    </xdr:from>
    <xdr:to>
      <xdr:col>31</xdr:col>
      <xdr:colOff>5671</xdr:colOff>
      <xdr:row>5</xdr:row>
      <xdr:rowOff>34018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E5F45-73E6-46AE-9A97-A6DC35348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978" y="22678"/>
          <a:ext cx="2307093" cy="124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CBE12F9-7502-4F6B-A844-5D3F852FE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5330831-AA62-406B-9E97-88A9767D2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FAF701E-3AE8-4E82-8DA0-A8CAA7CD9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A2FA5BE8-D77B-4B9F-A2FB-126F56E1E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9CFC5392-727D-4957-B8E8-D9E42085F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7455C6C0-0189-4EF4-AF66-190000E4F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588A6671-5580-4363-A526-50EA13077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58DC08A3-1170-41EB-9158-5D0A8ADC9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87B7114-F065-4D93-9150-EDC64F01F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9805E35A-4397-4E93-AC07-15DA65C96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B94660A3-3FE6-4D1A-B0D8-2B7B1AC36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D5E07FC7-6D5C-41B8-88F4-6C795E5A0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F1F79D2F-9B92-4661-8DBA-F0947F59D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9</xdr:col>
      <xdr:colOff>749300</xdr:colOff>
      <xdr:row>6</xdr:row>
      <xdr:rowOff>152400</xdr:rowOff>
    </xdr:from>
    <xdr:to>
      <xdr:col>11</xdr:col>
      <xdr:colOff>647700</xdr:colOff>
      <xdr:row>11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5193AE8-03B5-43B0-9AC3-216E571E6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125B-A2CC-43A8-B298-E234A658322F}">
  <sheetPr>
    <pageSetUpPr fitToPage="1"/>
  </sheetPr>
  <dimension ref="A1:K53"/>
  <sheetViews>
    <sheetView tabSelected="1" topLeftCell="A3" zoomScale="90" workbookViewId="0">
      <selection activeCell="A3"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10" width="14.61328125" style="90" customWidth="1"/>
    <col min="11" max="11" width="12.765625" style="69" bestFit="1" customWidth="1"/>
    <col min="12" max="16384" width="9" style="69"/>
  </cols>
  <sheetData>
    <row r="1" spans="1:11" x14ac:dyDescent="0.3">
      <c r="D1" s="71"/>
      <c r="E1" s="71"/>
      <c r="F1" s="71"/>
      <c r="G1" s="71"/>
      <c r="H1" s="71"/>
      <c r="I1" s="71"/>
      <c r="J1" s="71"/>
    </row>
    <row r="2" spans="1:11" ht="17.5" x14ac:dyDescent="0.35">
      <c r="D2" s="71"/>
      <c r="E2" s="72"/>
      <c r="F2" s="71"/>
      <c r="G2" s="72" t="s">
        <v>30</v>
      </c>
      <c r="H2" s="71"/>
      <c r="I2" s="71"/>
      <c r="J2" s="72"/>
    </row>
    <row r="3" spans="1:11" ht="15" x14ac:dyDescent="0.3">
      <c r="D3" s="71"/>
      <c r="E3" s="73"/>
      <c r="F3" s="71"/>
      <c r="G3" s="73" t="s">
        <v>31</v>
      </c>
      <c r="H3" s="71"/>
      <c r="I3" s="71"/>
      <c r="J3" s="74"/>
    </row>
    <row r="4" spans="1:11" ht="15" x14ac:dyDescent="0.3">
      <c r="D4" s="71"/>
      <c r="E4" s="71"/>
      <c r="F4" s="71"/>
      <c r="G4" s="73"/>
      <c r="H4" s="71"/>
      <c r="I4" s="71"/>
      <c r="J4" s="74"/>
    </row>
    <row r="5" spans="1:11" s="75" customFormat="1" x14ac:dyDescent="0.3">
      <c r="B5" s="70"/>
      <c r="D5" s="76"/>
      <c r="E5" s="76"/>
      <c r="F5" s="76"/>
      <c r="G5" s="76"/>
      <c r="H5" s="76"/>
      <c r="I5" s="76"/>
      <c r="J5" s="76"/>
    </row>
    <row r="6" spans="1:11" s="70" customFormat="1" x14ac:dyDescent="0.3">
      <c r="D6" s="77" t="s">
        <v>32</v>
      </c>
      <c r="E6" s="78" t="s">
        <v>33</v>
      </c>
      <c r="F6" s="78" t="s">
        <v>34</v>
      </c>
      <c r="G6" s="78" t="s">
        <v>35</v>
      </c>
      <c r="H6" s="78" t="s">
        <v>36</v>
      </c>
      <c r="I6" s="79" t="s">
        <v>37</v>
      </c>
      <c r="J6" s="80" t="s">
        <v>38</v>
      </c>
    </row>
    <row r="7" spans="1:11" s="70" customFormat="1" x14ac:dyDescent="0.3">
      <c r="A7" s="81" t="s">
        <v>39</v>
      </c>
      <c r="B7" s="82" t="s">
        <v>50</v>
      </c>
      <c r="D7" s="83">
        <v>72891.273031963865</v>
      </c>
      <c r="E7" s="84">
        <v>323689.83655126084</v>
      </c>
      <c r="F7" s="84">
        <v>20315.164749712476</v>
      </c>
      <c r="G7" s="84">
        <v>34805.522174912432</v>
      </c>
      <c r="H7" s="84">
        <v>24331.054229162895</v>
      </c>
      <c r="I7" s="84">
        <v>77435.040026038972</v>
      </c>
      <c r="J7" s="85">
        <v>553467.89076305146</v>
      </c>
    </row>
    <row r="8" spans="1:11" ht="14.25" customHeight="1" x14ac:dyDescent="0.3">
      <c r="A8" s="86"/>
      <c r="B8" s="87" t="s">
        <v>51</v>
      </c>
      <c r="D8" s="88">
        <v>77669.112031963872</v>
      </c>
      <c r="E8" s="84">
        <v>356917.08401566593</v>
      </c>
      <c r="F8" s="84">
        <v>20528.717749712479</v>
      </c>
      <c r="G8" s="84">
        <v>37329.840174912431</v>
      </c>
      <c r="H8" s="84">
        <v>25813.851979999999</v>
      </c>
      <c r="I8" s="84">
        <v>83181.495026038974</v>
      </c>
      <c r="J8" s="89">
        <v>601440.10097829369</v>
      </c>
      <c r="K8" s="90"/>
    </row>
    <row r="9" spans="1:11" x14ac:dyDescent="0.3">
      <c r="A9" s="91"/>
      <c r="B9" s="87" t="s">
        <v>52</v>
      </c>
      <c r="D9" s="88">
        <v>78491.27803196387</v>
      </c>
      <c r="E9" s="84">
        <v>335890.00982478668</v>
      </c>
      <c r="F9" s="84">
        <v>19406.00674971248</v>
      </c>
      <c r="G9" s="84">
        <v>35065.12580917788</v>
      </c>
      <c r="H9" s="84">
        <v>24046.254944022363</v>
      </c>
      <c r="I9" s="84">
        <v>79454.337926038977</v>
      </c>
      <c r="J9" s="89">
        <v>572353.01328570221</v>
      </c>
      <c r="K9" s="90"/>
    </row>
    <row r="10" spans="1:11" x14ac:dyDescent="0.3">
      <c r="A10" s="91"/>
      <c r="B10" s="92"/>
      <c r="C10" s="93"/>
      <c r="D10" s="94"/>
      <c r="E10" s="95"/>
      <c r="F10" s="96"/>
      <c r="G10" s="95"/>
      <c r="H10" s="95"/>
      <c r="I10" s="95"/>
      <c r="J10" s="97"/>
    </row>
    <row r="11" spans="1:11" s="93" customFormat="1" x14ac:dyDescent="0.3">
      <c r="A11" s="98"/>
      <c r="B11" s="92" t="s">
        <v>53</v>
      </c>
      <c r="D11" s="99">
        <f t="shared" ref="D11:J11" si="0">(D9-D8)/D8</f>
        <v>1.0585495037739636E-2</v>
      </c>
      <c r="E11" s="95">
        <f t="shared" si="0"/>
        <v>-5.8913050488657227E-2</v>
      </c>
      <c r="F11" s="95">
        <f t="shared" si="0"/>
        <v>-5.4689777203241238E-2</v>
      </c>
      <c r="G11" s="95">
        <f t="shared" si="0"/>
        <v>-6.0667668415482684E-2</v>
      </c>
      <c r="H11" s="95">
        <f t="shared" si="0"/>
        <v>-6.8474749035794105E-2</v>
      </c>
      <c r="I11" s="95">
        <f t="shared" si="0"/>
        <v>-4.4807527188989026E-2</v>
      </c>
      <c r="J11" s="97">
        <f t="shared" si="0"/>
        <v>-4.8362401584594782E-2</v>
      </c>
    </row>
    <row r="12" spans="1:11" s="93" customFormat="1" x14ac:dyDescent="0.3">
      <c r="A12" s="98"/>
      <c r="B12" s="100"/>
      <c r="D12" s="101"/>
      <c r="J12" s="100"/>
    </row>
    <row r="13" spans="1:11" x14ac:dyDescent="0.3">
      <c r="A13" s="91"/>
      <c r="B13" s="102"/>
      <c r="D13" s="88"/>
      <c r="E13" s="84"/>
      <c r="F13" s="84"/>
      <c r="G13" s="84"/>
      <c r="H13" s="84"/>
      <c r="I13" s="84"/>
      <c r="J13" s="89"/>
    </row>
    <row r="14" spans="1:11" x14ac:dyDescent="0.3">
      <c r="A14" s="103" t="s">
        <v>40</v>
      </c>
      <c r="B14" s="104" t="s">
        <v>51</v>
      </c>
      <c r="C14" s="105"/>
      <c r="D14" s="106">
        <f t="shared" ref="D14:J14" si="1">D8/$J$8</f>
        <v>0.12913856576179145</v>
      </c>
      <c r="E14" s="107">
        <f t="shared" si="1"/>
        <v>0.59343745692232663</v>
      </c>
      <c r="F14" s="107">
        <f t="shared" si="1"/>
        <v>3.4132605585029611E-2</v>
      </c>
      <c r="G14" s="107">
        <f t="shared" si="1"/>
        <v>6.2067428018504685E-2</v>
      </c>
      <c r="H14" s="107">
        <f t="shared" si="1"/>
        <v>4.2920071239033721E-2</v>
      </c>
      <c r="I14" s="107">
        <f t="shared" si="1"/>
        <v>0.13830387247331391</v>
      </c>
      <c r="J14" s="108">
        <f t="shared" si="1"/>
        <v>1</v>
      </c>
    </row>
    <row r="15" spans="1:11" x14ac:dyDescent="0.3">
      <c r="A15" s="91"/>
      <c r="B15" s="87" t="s">
        <v>52</v>
      </c>
      <c r="D15" s="109">
        <f t="shared" ref="D15:J15" si="2">D9/$J$9</f>
        <v>0.13713787856443638</v>
      </c>
      <c r="E15" s="110">
        <f t="shared" si="2"/>
        <v>0.58685811383528097</v>
      </c>
      <c r="F15" s="110">
        <f t="shared" si="2"/>
        <v>3.3905660141996245E-2</v>
      </c>
      <c r="G15" s="110">
        <f t="shared" si="2"/>
        <v>6.1264857518404249E-2</v>
      </c>
      <c r="H15" s="110">
        <f t="shared" si="2"/>
        <v>4.2012978678980351E-2</v>
      </c>
      <c r="I15" s="110">
        <f t="shared" si="2"/>
        <v>0.13882051126090195</v>
      </c>
      <c r="J15" s="111">
        <f t="shared" si="2"/>
        <v>1</v>
      </c>
    </row>
    <row r="16" spans="1:11" x14ac:dyDescent="0.3">
      <c r="A16" s="112"/>
      <c r="B16" s="113"/>
      <c r="C16" s="114"/>
      <c r="D16" s="115"/>
      <c r="E16" s="116"/>
      <c r="F16" s="116"/>
      <c r="G16" s="116"/>
      <c r="H16" s="116"/>
      <c r="I16" s="116"/>
      <c r="J16" s="117"/>
    </row>
    <row r="17" spans="1:10" x14ac:dyDescent="0.3">
      <c r="A17" s="86"/>
      <c r="D17" s="84"/>
      <c r="E17" s="84"/>
      <c r="F17" s="84"/>
      <c r="G17" s="84"/>
      <c r="H17" s="84"/>
      <c r="I17" s="84"/>
      <c r="J17" s="118"/>
    </row>
    <row r="18" spans="1:10" s="70" customFormat="1" x14ac:dyDescent="0.3">
      <c r="D18" s="77" t="s">
        <v>32</v>
      </c>
      <c r="E18" s="78" t="s">
        <v>33</v>
      </c>
      <c r="F18" s="78" t="s">
        <v>34</v>
      </c>
      <c r="G18" s="78" t="s">
        <v>35</v>
      </c>
      <c r="H18" s="78" t="s">
        <v>36</v>
      </c>
      <c r="I18" s="79" t="s">
        <v>37</v>
      </c>
      <c r="J18" s="119" t="s">
        <v>38</v>
      </c>
    </row>
    <row r="19" spans="1:10" s="70" customFormat="1" x14ac:dyDescent="0.3">
      <c r="A19" s="81" t="s">
        <v>41</v>
      </c>
      <c r="B19" s="120" t="s">
        <v>54</v>
      </c>
      <c r="D19" s="83">
        <v>675258.59174579382</v>
      </c>
      <c r="E19" s="84">
        <v>3705728.597971851</v>
      </c>
      <c r="F19" s="84">
        <v>194223.64275839328</v>
      </c>
      <c r="G19" s="84">
        <v>321655.07232074125</v>
      </c>
      <c r="H19" s="84">
        <v>228473.85763635774</v>
      </c>
      <c r="I19" s="84">
        <v>643811.7636468726</v>
      </c>
      <c r="J19" s="121">
        <v>5769151.5260800095</v>
      </c>
    </row>
    <row r="20" spans="1:10" x14ac:dyDescent="0.3">
      <c r="A20" s="86"/>
      <c r="B20" s="102" t="s">
        <v>55</v>
      </c>
      <c r="D20" s="88">
        <v>716598.98730879405</v>
      </c>
      <c r="E20" s="84">
        <v>3798288.5831892109</v>
      </c>
      <c r="F20" s="84">
        <v>199519.32319539328</v>
      </c>
      <c r="G20" s="84">
        <v>326880.86232074123</v>
      </c>
      <c r="H20" s="84">
        <v>233093.06541608772</v>
      </c>
      <c r="I20" s="84">
        <v>672236.03964687267</v>
      </c>
      <c r="J20" s="89">
        <v>5946616.8610770991</v>
      </c>
    </row>
    <row r="21" spans="1:10" x14ac:dyDescent="0.3">
      <c r="A21" s="91"/>
      <c r="B21" s="102" t="s">
        <v>56</v>
      </c>
      <c r="D21" s="88">
        <v>740290.22026909934</v>
      </c>
      <c r="E21" s="84">
        <v>3808394.6694819601</v>
      </c>
      <c r="F21" s="84">
        <v>190535.15852739327</v>
      </c>
      <c r="G21" s="84">
        <v>327306.89932231716</v>
      </c>
      <c r="H21" s="84">
        <v>224346.57620651781</v>
      </c>
      <c r="I21" s="84">
        <v>647660.71245687269</v>
      </c>
      <c r="J21" s="89">
        <v>5938534.2362641599</v>
      </c>
    </row>
    <row r="22" spans="1:10" x14ac:dyDescent="0.3">
      <c r="A22" s="91"/>
      <c r="B22" s="92"/>
      <c r="C22" s="93"/>
      <c r="D22" s="94"/>
      <c r="E22" s="95"/>
      <c r="F22" s="96"/>
      <c r="G22" s="95"/>
      <c r="H22" s="95"/>
      <c r="I22" s="95"/>
      <c r="J22" s="97"/>
    </row>
    <row r="23" spans="1:10" s="93" customFormat="1" x14ac:dyDescent="0.3">
      <c r="A23" s="98"/>
      <c r="B23" s="92" t="str">
        <f>"% change " &amp; MID(B21,3,2) &amp; "/" &amp; RIGHT(B21,2) &amp; " &amp; " &amp; MID(B20,3,2) &amp; "/" &amp; RIGHT(B20,2)</f>
        <v>% change 24/25 &amp; 23/24</v>
      </c>
      <c r="D23" s="99">
        <f t="shared" ref="D23:J23" si="3">(D21-D20)/D20</f>
        <v>3.3060656489731208E-2</v>
      </c>
      <c r="E23" s="95">
        <f t="shared" si="3"/>
        <v>2.6606946974691834E-3</v>
      </c>
      <c r="F23" s="95">
        <f t="shared" si="3"/>
        <v>-4.5029045428355022E-2</v>
      </c>
      <c r="G23" s="95">
        <f t="shared" si="3"/>
        <v>1.3033403012682047E-3</v>
      </c>
      <c r="H23" s="95">
        <f t="shared" si="3"/>
        <v>-3.7523592535697266E-2</v>
      </c>
      <c r="I23" s="95">
        <f t="shared" si="3"/>
        <v>-3.6557586533012221E-2</v>
      </c>
      <c r="J23" s="97">
        <f t="shared" si="3"/>
        <v>-1.3591971707212383E-3</v>
      </c>
    </row>
    <row r="24" spans="1:10" s="93" customFormat="1" x14ac:dyDescent="0.3">
      <c r="A24" s="98"/>
      <c r="B24" s="100"/>
      <c r="D24" s="101"/>
      <c r="J24" s="100"/>
    </row>
    <row r="25" spans="1:10" x14ac:dyDescent="0.3">
      <c r="A25" s="91"/>
      <c r="B25" s="102"/>
      <c r="D25" s="88"/>
      <c r="E25" s="84"/>
      <c r="F25" s="84"/>
      <c r="G25" s="84"/>
      <c r="H25" s="84"/>
      <c r="I25" s="84"/>
      <c r="J25" s="89"/>
    </row>
    <row r="26" spans="1:10" x14ac:dyDescent="0.3">
      <c r="A26" s="103" t="s">
        <v>40</v>
      </c>
      <c r="B26" s="122" t="s">
        <v>55</v>
      </c>
      <c r="D26" s="109">
        <f t="shared" ref="D26:J26" si="4">D20/$J$20</f>
        <v>0.12050532328713</v>
      </c>
      <c r="E26" s="110">
        <f t="shared" si="4"/>
        <v>0.63873100822258699</v>
      </c>
      <c r="F26" s="110">
        <f t="shared" si="4"/>
        <v>3.3551736702817393E-2</v>
      </c>
      <c r="G26" s="110">
        <f t="shared" si="4"/>
        <v>5.496921526259789E-2</v>
      </c>
      <c r="H26" s="110">
        <f t="shared" si="4"/>
        <v>3.9197592658402412E-2</v>
      </c>
      <c r="I26" s="110">
        <f t="shared" si="4"/>
        <v>0.11304512386646545</v>
      </c>
      <c r="J26" s="111">
        <f t="shared" si="4"/>
        <v>1</v>
      </c>
    </row>
    <row r="27" spans="1:10" x14ac:dyDescent="0.3">
      <c r="A27" s="91"/>
      <c r="B27" s="102" t="s">
        <v>56</v>
      </c>
      <c r="D27" s="109">
        <f t="shared" ref="D27:J27" si="5">D21/$J$21</f>
        <v>0.1246587441979293</v>
      </c>
      <c r="E27" s="110">
        <f t="shared" si="5"/>
        <v>0.64130213247330914</v>
      </c>
      <c r="F27" s="110">
        <f t="shared" si="5"/>
        <v>3.2084543247031271E-2</v>
      </c>
      <c r="G27" s="110">
        <f t="shared" si="5"/>
        <v>5.5115772057621554E-2</v>
      </c>
      <c r="H27" s="110">
        <f t="shared" si="5"/>
        <v>3.7778106057977497E-2</v>
      </c>
      <c r="I27" s="110">
        <f t="shared" si="5"/>
        <v>0.1090607019661313</v>
      </c>
      <c r="J27" s="111">
        <f t="shared" si="5"/>
        <v>1</v>
      </c>
    </row>
    <row r="28" spans="1:10" x14ac:dyDescent="0.3">
      <c r="A28" s="112"/>
      <c r="B28" s="113"/>
      <c r="C28" s="114"/>
      <c r="D28" s="115"/>
      <c r="E28" s="116"/>
      <c r="F28" s="116"/>
      <c r="G28" s="116"/>
      <c r="H28" s="116"/>
      <c r="I28" s="116"/>
      <c r="J28" s="117"/>
    </row>
    <row r="29" spans="1:10" x14ac:dyDescent="0.3">
      <c r="A29" s="86"/>
      <c r="D29" s="84"/>
      <c r="E29" s="84"/>
      <c r="F29" s="84"/>
      <c r="G29" s="84"/>
      <c r="H29" s="84"/>
      <c r="I29" s="84"/>
      <c r="J29" s="118"/>
    </row>
    <row r="30" spans="1:10" s="70" customFormat="1" x14ac:dyDescent="0.3">
      <c r="D30" s="123" t="s">
        <v>32</v>
      </c>
      <c r="E30" s="124" t="s">
        <v>33</v>
      </c>
      <c r="F30" s="124" t="s">
        <v>34</v>
      </c>
      <c r="G30" s="124" t="s">
        <v>35</v>
      </c>
      <c r="H30" s="124" t="s">
        <v>36</v>
      </c>
      <c r="I30" s="125" t="s">
        <v>37</v>
      </c>
      <c r="J30" s="80" t="s">
        <v>38</v>
      </c>
    </row>
    <row r="31" spans="1:10" x14ac:dyDescent="0.3">
      <c r="A31" s="103" t="s">
        <v>42</v>
      </c>
      <c r="B31" s="126" t="s">
        <v>55</v>
      </c>
      <c r="D31" s="88">
        <v>1040234.7386095892</v>
      </c>
      <c r="E31" s="84">
        <v>5296353.871670953</v>
      </c>
      <c r="F31" s="84">
        <v>282106.64736926852</v>
      </c>
      <c r="G31" s="84">
        <v>478804.68383036205</v>
      </c>
      <c r="H31" s="84">
        <v>344128.58965043927</v>
      </c>
      <c r="I31" s="84">
        <v>934309.87774277327</v>
      </c>
      <c r="J31" s="89">
        <v>8375938.4088733848</v>
      </c>
    </row>
    <row r="32" spans="1:10" x14ac:dyDescent="0.3">
      <c r="A32" s="127"/>
      <c r="B32" s="128" t="s">
        <v>40</v>
      </c>
      <c r="D32" s="129">
        <f t="shared" ref="D32:J32" si="6">D31/$J$31</f>
        <v>0.12419321726477536</v>
      </c>
      <c r="E32" s="130">
        <f t="shared" si="6"/>
        <v>0.63232961050191694</v>
      </c>
      <c r="F32" s="130">
        <f t="shared" si="6"/>
        <v>3.3680601933558582E-2</v>
      </c>
      <c r="G32" s="130">
        <f t="shared" si="6"/>
        <v>5.7164303324284377E-2</v>
      </c>
      <c r="H32" s="130">
        <f t="shared" si="6"/>
        <v>4.1085377285710808E-2</v>
      </c>
      <c r="I32" s="130">
        <f t="shared" si="6"/>
        <v>0.11154688968975403</v>
      </c>
      <c r="J32" s="131">
        <f t="shared" si="6"/>
        <v>1</v>
      </c>
    </row>
    <row r="35" spans="1:10" ht="15" x14ac:dyDescent="0.3">
      <c r="D35" s="132" t="s">
        <v>43</v>
      </c>
      <c r="E35" s="132"/>
      <c r="F35" s="132"/>
      <c r="G35" s="132"/>
      <c r="H35" s="132"/>
      <c r="I35" s="132"/>
      <c r="J35" s="132"/>
    </row>
    <row r="36" spans="1:10" ht="6" customHeight="1" x14ac:dyDescent="0.3"/>
    <row r="37" spans="1:10" s="70" customFormat="1" x14ac:dyDescent="0.3">
      <c r="D37" s="123" t="s">
        <v>32</v>
      </c>
      <c r="E37" s="124" t="s">
        <v>33</v>
      </c>
      <c r="F37" s="124" t="s">
        <v>34</v>
      </c>
      <c r="G37" s="124" t="s">
        <v>35</v>
      </c>
      <c r="H37" s="124" t="s">
        <v>36</v>
      </c>
      <c r="I37" s="125" t="s">
        <v>37</v>
      </c>
      <c r="J37" s="80" t="s">
        <v>38</v>
      </c>
    </row>
    <row r="38" spans="1:10" x14ac:dyDescent="0.3">
      <c r="A38" s="103" t="s">
        <v>44</v>
      </c>
      <c r="B38" s="133" t="s">
        <v>50</v>
      </c>
      <c r="D38" s="134">
        <v>4.0746511667260302E-2</v>
      </c>
      <c r="E38" s="135">
        <v>4.4198318402533715E-2</v>
      </c>
      <c r="F38" s="135">
        <v>4.0360186926304213E-2</v>
      </c>
      <c r="G38" s="135">
        <v>4.0837078401758965E-2</v>
      </c>
      <c r="H38" s="135">
        <v>4.1927457589963552E-2</v>
      </c>
      <c r="I38" s="135">
        <v>4.5141338275234519E-2</v>
      </c>
      <c r="J38" s="136">
        <v>4.3423570242806464E-2</v>
      </c>
    </row>
    <row r="39" spans="1:10" x14ac:dyDescent="0.3">
      <c r="A39" s="91"/>
      <c r="B39" s="87" t="s">
        <v>51</v>
      </c>
      <c r="D39" s="137">
        <v>4.0151586914692353E-2</v>
      </c>
      <c r="E39" s="138">
        <v>4.3769563142904234E-2</v>
      </c>
      <c r="F39" s="138">
        <v>4.0445923016730584E-2</v>
      </c>
      <c r="G39" s="138">
        <v>3.9932803914678322E-2</v>
      </c>
      <c r="H39" s="138">
        <v>4.116852021633078E-2</v>
      </c>
      <c r="I39" s="138">
        <v>4.5035744127934575E-2</v>
      </c>
      <c r="J39" s="139">
        <v>4.3014241392854632E-2</v>
      </c>
    </row>
    <row r="40" spans="1:10" x14ac:dyDescent="0.3">
      <c r="A40" s="91"/>
      <c r="B40" s="87" t="s">
        <v>52</v>
      </c>
      <c r="D40" s="137">
        <v>4.0884945404144543E-2</v>
      </c>
      <c r="E40" s="138">
        <v>4.4475468525569058E-2</v>
      </c>
      <c r="F40" s="138">
        <v>4.1166838651589058E-2</v>
      </c>
      <c r="G40" s="138">
        <v>4.147715166709405E-2</v>
      </c>
      <c r="H40" s="138">
        <v>4.1415356686491912E-2</v>
      </c>
      <c r="I40" s="138">
        <v>4.5801826698994151E-2</v>
      </c>
      <c r="J40" s="139">
        <v>4.3742760372887511E-2</v>
      </c>
    </row>
    <row r="41" spans="1:10" s="93" customFormat="1" x14ac:dyDescent="0.3">
      <c r="A41" s="140"/>
      <c r="B41" s="141" t="s">
        <v>53</v>
      </c>
      <c r="D41" s="142">
        <f>(D40-D39)/D39</f>
        <v>1.8264744828400254E-2</v>
      </c>
      <c r="E41" s="143">
        <f t="shared" ref="E41:J41" si="7">(E40-E39)/E39</f>
        <v>1.6127768521703011E-2</v>
      </c>
      <c r="F41" s="143">
        <f t="shared" si="7"/>
        <v>1.7824185507158901E-2</v>
      </c>
      <c r="G41" s="143">
        <f t="shared" si="7"/>
        <v>3.8673661777305447E-2</v>
      </c>
      <c r="H41" s="143">
        <f t="shared" si="7"/>
        <v>5.9957576532764746E-3</v>
      </c>
      <c r="I41" s="143">
        <f t="shared" si="7"/>
        <v>1.7010545421062413E-2</v>
      </c>
      <c r="J41" s="144">
        <f t="shared" si="7"/>
        <v>1.6936692510260046E-2</v>
      </c>
    </row>
    <row r="43" spans="1:10" s="70" customFormat="1" x14ac:dyDescent="0.3">
      <c r="D43" s="123" t="s">
        <v>32</v>
      </c>
      <c r="E43" s="124" t="s">
        <v>33</v>
      </c>
      <c r="F43" s="124" t="s">
        <v>34</v>
      </c>
      <c r="G43" s="124" t="s">
        <v>35</v>
      </c>
      <c r="H43" s="124" t="s">
        <v>36</v>
      </c>
      <c r="I43" s="125" t="s">
        <v>37</v>
      </c>
      <c r="J43" s="80" t="s">
        <v>38</v>
      </c>
    </row>
    <row r="44" spans="1:10" x14ac:dyDescent="0.3">
      <c r="A44" s="103" t="s">
        <v>45</v>
      </c>
      <c r="B44" s="133" t="s">
        <v>50</v>
      </c>
      <c r="D44" s="134">
        <v>3.3085470114662355E-2</v>
      </c>
      <c r="E44" s="135">
        <v>3.4206873251303511E-2</v>
      </c>
      <c r="F44" s="135">
        <v>3.2992712955942076E-2</v>
      </c>
      <c r="G44" s="135">
        <v>3.3664752973207847E-2</v>
      </c>
      <c r="H44" s="135">
        <v>3.2013549256204983E-2</v>
      </c>
      <c r="I44" s="135">
        <v>3.5805576196241737E-2</v>
      </c>
      <c r="J44" s="136">
        <v>3.410777914402733E-2</v>
      </c>
    </row>
    <row r="45" spans="1:10" x14ac:dyDescent="0.3">
      <c r="A45" s="91"/>
      <c r="B45" s="87" t="s">
        <v>51</v>
      </c>
      <c r="D45" s="137">
        <v>3.2934102191950317E-2</v>
      </c>
      <c r="E45" s="138">
        <v>3.4239690666955938E-2</v>
      </c>
      <c r="F45" s="138">
        <v>3.2888776906165644E-2</v>
      </c>
      <c r="G45" s="138">
        <v>3.3830218940252864E-2</v>
      </c>
      <c r="H45" s="138">
        <v>3.222490994154991E-2</v>
      </c>
      <c r="I45" s="138">
        <v>3.5808923186328126E-2</v>
      </c>
      <c r="J45" s="139">
        <v>3.4130120182294152E-2</v>
      </c>
    </row>
    <row r="46" spans="1:10" x14ac:dyDescent="0.3">
      <c r="A46" s="91"/>
      <c r="B46" s="87" t="s">
        <v>52</v>
      </c>
      <c r="D46" s="137">
        <v>3.3531592829294209E-2</v>
      </c>
      <c r="E46" s="138">
        <v>3.4625746867656008E-2</v>
      </c>
      <c r="F46" s="138">
        <v>3.3921616009418815E-2</v>
      </c>
      <c r="G46" s="138">
        <v>3.4371346330825663E-2</v>
      </c>
      <c r="H46" s="138">
        <v>3.277533798404237E-2</v>
      </c>
      <c r="I46" s="138">
        <v>3.6429322821942257E-2</v>
      </c>
      <c r="J46" s="139">
        <v>3.4608869216893191E-2</v>
      </c>
    </row>
    <row r="47" spans="1:10" s="93" customFormat="1" x14ac:dyDescent="0.3">
      <c r="A47" s="140"/>
      <c r="B47" s="141" t="s">
        <v>53</v>
      </c>
      <c r="D47" s="142">
        <f>(D46-D45)/D45</f>
        <v>1.8142004717831034E-2</v>
      </c>
      <c r="E47" s="143">
        <f t="shared" ref="E47:J47" si="8">(E46-E45)/E45</f>
        <v>1.1275107723816142E-2</v>
      </c>
      <c r="F47" s="143">
        <f t="shared" si="8"/>
        <v>3.1403998579817807E-2</v>
      </c>
      <c r="G47" s="143">
        <f t="shared" si="8"/>
        <v>1.5995385413510838E-2</v>
      </c>
      <c r="H47" s="143">
        <f t="shared" si="8"/>
        <v>1.7080824849187642E-2</v>
      </c>
      <c r="I47" s="143">
        <f t="shared" si="8"/>
        <v>1.7325280416446605E-2</v>
      </c>
      <c r="J47" s="144">
        <f t="shared" si="8"/>
        <v>1.4027171074756496E-2</v>
      </c>
    </row>
    <row r="48" spans="1:10" x14ac:dyDescent="0.3">
      <c r="A48" s="145" t="s">
        <v>25</v>
      </c>
    </row>
    <row r="49" spans="1:6" x14ac:dyDescent="0.3">
      <c r="A49" s="145" t="s">
        <v>26</v>
      </c>
      <c r="B49" s="25"/>
      <c r="C49" s="146"/>
      <c r="D49" s="147"/>
      <c r="E49" s="147"/>
      <c r="F49" s="148"/>
    </row>
    <row r="50" spans="1:6" x14ac:dyDescent="0.3">
      <c r="A50" s="145" t="s">
        <v>27</v>
      </c>
      <c r="B50" s="25"/>
      <c r="C50" s="146"/>
      <c r="D50" s="147"/>
      <c r="E50" s="147"/>
      <c r="F50" s="148"/>
    </row>
    <row r="51" spans="1:6" x14ac:dyDescent="0.3">
      <c r="A51" s="146"/>
      <c r="B51" s="25"/>
      <c r="C51" s="146"/>
      <c r="D51" s="147"/>
      <c r="E51" s="147"/>
      <c r="F51" s="148"/>
    </row>
    <row r="52" spans="1:6" x14ac:dyDescent="0.3">
      <c r="A52" s="146" t="s">
        <v>28</v>
      </c>
      <c r="B52" s="25"/>
      <c r="C52" s="146"/>
      <c r="D52" s="147"/>
      <c r="E52" s="147"/>
      <c r="F52" s="148"/>
    </row>
    <row r="53" spans="1:6" x14ac:dyDescent="0.3">
      <c r="A53" s="146" t="s">
        <v>29</v>
      </c>
      <c r="B53" s="25"/>
      <c r="C53" s="146"/>
      <c r="D53" s="147"/>
      <c r="E53" s="147"/>
      <c r="F53" s="148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BA63-7195-4DD5-9FEA-1DCBFAA029DB}">
  <sheetPr>
    <pageSetUpPr fitToPage="1"/>
  </sheetPr>
  <dimension ref="A1:AE55"/>
  <sheetViews>
    <sheetView zoomScale="57" zoomScaleNormal="57" workbookViewId="0">
      <selection activeCell="AD32" sqref="AD32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3" customWidth="1"/>
    <col min="6" max="6" width="8.15234375" style="4" customWidth="1"/>
    <col min="7" max="7" width="0.84375" style="1" customWidth="1"/>
    <col min="8" max="9" width="9.15234375" style="3" customWidth="1"/>
    <col min="10" max="10" width="8.15234375" style="4" customWidth="1"/>
    <col min="11" max="11" width="0.84375" style="1" customWidth="1"/>
    <col min="12" max="13" width="9.15234375" style="3" customWidth="1"/>
    <col min="14" max="14" width="8.15234375" style="4" customWidth="1"/>
    <col min="15" max="15" width="0.84375" style="1" customWidth="1"/>
    <col min="16" max="17" width="9.15234375" style="3" customWidth="1"/>
    <col min="18" max="18" width="8.15234375" style="4" customWidth="1"/>
    <col min="19" max="19" width="0.84375" style="1" customWidth="1"/>
    <col min="20" max="21" width="9.15234375" style="3" customWidth="1"/>
    <col min="22" max="22" width="8.15234375" style="4" customWidth="1"/>
    <col min="23" max="23" width="0.84375" style="1" customWidth="1"/>
    <col min="24" max="25" width="9.15234375" style="3" customWidth="1"/>
    <col min="26" max="26" width="8.15234375" style="4" customWidth="1"/>
    <col min="27" max="27" width="0.84375" style="1" customWidth="1"/>
    <col min="28" max="29" width="9.15234375" style="3" customWidth="1"/>
    <col min="30" max="30" width="8.15234375" style="4" customWidth="1"/>
    <col min="31" max="31" width="0.84375" style="1" customWidth="1"/>
    <col min="32" max="16384" width="9" style="1"/>
  </cols>
  <sheetData>
    <row r="1" spans="1:31" x14ac:dyDescent="0.3">
      <c r="L1" s="5"/>
      <c r="M1" s="5"/>
      <c r="N1" s="6"/>
      <c r="O1" s="7"/>
      <c r="P1" s="5"/>
      <c r="Q1" s="5"/>
      <c r="R1" s="6"/>
      <c r="S1" s="7"/>
      <c r="T1" s="5"/>
      <c r="U1" s="5"/>
      <c r="V1" s="6"/>
    </row>
    <row r="2" spans="1:31" ht="23" x14ac:dyDescent="0.45">
      <c r="L2" s="5"/>
      <c r="M2" s="5"/>
      <c r="N2" s="8"/>
      <c r="O2" s="7"/>
      <c r="P2" s="5"/>
      <c r="Q2" s="9" t="s">
        <v>0</v>
      </c>
      <c r="R2" s="6"/>
      <c r="S2" s="7"/>
      <c r="T2" s="5"/>
      <c r="U2" s="5"/>
      <c r="V2" s="6"/>
    </row>
    <row r="3" spans="1:31" ht="23" x14ac:dyDescent="0.45">
      <c r="L3" s="5"/>
      <c r="M3" s="5"/>
      <c r="N3" s="10"/>
      <c r="O3" s="7"/>
      <c r="P3" s="5"/>
      <c r="Q3" s="9" t="s">
        <v>46</v>
      </c>
      <c r="R3" s="6"/>
      <c r="S3" s="7"/>
      <c r="T3" s="5"/>
      <c r="U3" s="5"/>
      <c r="V3" s="6"/>
    </row>
    <row r="4" spans="1:31" ht="22.5" customHeight="1" x14ac:dyDescent="0.45">
      <c r="L4" s="5"/>
      <c r="M4" s="5"/>
      <c r="N4" s="10"/>
      <c r="O4" s="7"/>
      <c r="P4" s="11" t="s">
        <v>1</v>
      </c>
      <c r="Q4" s="11"/>
      <c r="R4" s="11"/>
      <c r="S4" s="7"/>
      <c r="T4" s="5"/>
      <c r="U4" s="5"/>
      <c r="V4" s="6"/>
    </row>
    <row r="5" spans="1:31" ht="15" x14ac:dyDescent="0.3">
      <c r="N5" s="12"/>
      <c r="O5" s="13"/>
    </row>
    <row r="7" spans="1:31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  <c r="T7" s="16"/>
      <c r="U7" s="17" t="s">
        <v>6</v>
      </c>
      <c r="V7" s="18"/>
      <c r="X7" s="16"/>
      <c r="Y7" s="17" t="s">
        <v>7</v>
      </c>
      <c r="Z7" s="18"/>
      <c r="AB7" s="16"/>
      <c r="AC7" s="17" t="s">
        <v>8</v>
      </c>
      <c r="AD7" s="18"/>
    </row>
    <row r="8" spans="1:31" s="19" customFormat="1" ht="17.25" customHeight="1" x14ac:dyDescent="0.3">
      <c r="B8" s="2"/>
      <c r="D8" s="20" t="s">
        <v>47</v>
      </c>
      <c r="E8" s="21" t="s">
        <v>48</v>
      </c>
      <c r="F8" s="22" t="s">
        <v>9</v>
      </c>
      <c r="G8" s="15"/>
      <c r="H8" s="20" t="s">
        <v>47</v>
      </c>
      <c r="I8" s="21" t="s">
        <v>48</v>
      </c>
      <c r="J8" s="22" t="s">
        <v>9</v>
      </c>
      <c r="K8" s="15"/>
      <c r="L8" s="20" t="s">
        <v>47</v>
      </c>
      <c r="M8" s="21" t="s">
        <v>48</v>
      </c>
      <c r="N8" s="22" t="s">
        <v>9</v>
      </c>
      <c r="O8" s="23"/>
      <c r="P8" s="20" t="s">
        <v>47</v>
      </c>
      <c r="Q8" s="21" t="s">
        <v>48</v>
      </c>
      <c r="R8" s="22" t="s">
        <v>9</v>
      </c>
      <c r="S8" s="23"/>
      <c r="T8" s="20" t="s">
        <v>47</v>
      </c>
      <c r="U8" s="21" t="s">
        <v>48</v>
      </c>
      <c r="V8" s="22" t="s">
        <v>9</v>
      </c>
      <c r="W8" s="23"/>
      <c r="X8" s="20" t="s">
        <v>47</v>
      </c>
      <c r="Y8" s="21" t="s">
        <v>48</v>
      </c>
      <c r="Z8" s="22" t="s">
        <v>9</v>
      </c>
      <c r="AA8" s="23"/>
      <c r="AB8" s="20" t="s">
        <v>47</v>
      </c>
      <c r="AC8" s="21" t="s">
        <v>48</v>
      </c>
      <c r="AD8" s="22" t="s">
        <v>9</v>
      </c>
      <c r="AE8" s="2"/>
    </row>
    <row r="9" spans="1:31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  <c r="T9" s="26"/>
      <c r="U9" s="27"/>
      <c r="V9" s="28"/>
      <c r="W9" s="29"/>
      <c r="X9" s="26"/>
      <c r="Y9" s="27"/>
      <c r="Z9" s="28"/>
      <c r="AA9" s="29"/>
      <c r="AB9" s="26"/>
      <c r="AC9" s="27"/>
      <c r="AD9" s="28"/>
      <c r="AE9" s="29"/>
    </row>
    <row r="10" spans="1:31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  <c r="T10" s="34"/>
      <c r="U10" s="35"/>
      <c r="V10" s="36"/>
      <c r="X10" s="34"/>
      <c r="Y10" s="35"/>
      <c r="Z10" s="36"/>
      <c r="AB10" s="34"/>
      <c r="AC10" s="35"/>
      <c r="AD10" s="36"/>
    </row>
    <row r="11" spans="1:31" ht="15" customHeight="1" x14ac:dyDescent="0.3">
      <c r="A11" s="37" t="s">
        <v>10</v>
      </c>
      <c r="B11" s="38"/>
      <c r="C11" s="39"/>
      <c r="D11" s="40">
        <v>84.690582032844688</v>
      </c>
      <c r="E11" s="41">
        <v>87.922074143149942</v>
      </c>
      <c r="F11" s="42">
        <f>IF(D11="","",IF(E11="","",IF(D11=0,0,IF(E11=0,0,(E11-D11)/D11))))</f>
        <v>3.8156451788842555E-2</v>
      </c>
      <c r="G11" s="43"/>
      <c r="H11" s="40">
        <v>381.34976147398112</v>
      </c>
      <c r="I11" s="41">
        <v>390.88727116531101</v>
      </c>
      <c r="J11" s="42">
        <f>IF(H11="","",IF(I11="","",IF(H11=0,0,IF(I11=0,0,(I11-H11)/H11))))</f>
        <v>2.500987454263982E-2</v>
      </c>
      <c r="L11" s="44">
        <v>24.139522278477521</v>
      </c>
      <c r="M11" s="3">
        <v>23.269968460477521</v>
      </c>
      <c r="N11" s="42">
        <f>IF(L11="","",IF(M11="","",IF(L11=0,0,IF(M11=0,0,(M11-L11)/L11))))</f>
        <v>-3.6021997783083001E-2</v>
      </c>
      <c r="P11" s="44">
        <v>31.522352200843432</v>
      </c>
      <c r="Q11" s="3">
        <v>31.112986229119254</v>
      </c>
      <c r="R11" s="42">
        <f>IF(P11="","",IF(Q11="","",IF(P11=0,0,IF(Q11=0,0,(Q11-P11)/P11))))</f>
        <v>-1.2986529974537387E-2</v>
      </c>
      <c r="T11" s="44">
        <v>28.689622007691465</v>
      </c>
      <c r="U11" s="3">
        <v>28.430784433976847</v>
      </c>
      <c r="V11" s="42">
        <f>IF(T11="","",IF(U11="","",IF(T11=0,0,IF(U11=0,0,(U11-T11)/T11))))</f>
        <v>-9.0219931669098443E-3</v>
      </c>
      <c r="X11" s="44">
        <v>19.790695481045361</v>
      </c>
      <c r="Y11" s="3">
        <v>17.447014481045361</v>
      </c>
      <c r="Z11" s="42">
        <f>IF(X11="","",IF(Y11="","",IF(X11=0,0,IF(Y11=0,0,(Y11-X11)/X11))))</f>
        <v>-0.11842337740200552</v>
      </c>
      <c r="AB11" s="40">
        <v>570.18253547488359</v>
      </c>
      <c r="AC11" s="41">
        <v>579.07009891307996</v>
      </c>
      <c r="AD11" s="42">
        <f>IF(AB11="","",IF(AC11="","",IF(AB11=0,0,IF(AC11=0,0,(AC11-AB11)/AB11))))</f>
        <v>1.5587224941560599E-2</v>
      </c>
    </row>
    <row r="12" spans="1:31" ht="15" customHeight="1" x14ac:dyDescent="0.3">
      <c r="A12" s="45"/>
      <c r="B12" s="46" t="s">
        <v>11</v>
      </c>
      <c r="C12" s="47"/>
      <c r="D12" s="41">
        <f>IF(D11="","",D11)</f>
        <v>84.690582032844688</v>
      </c>
      <c r="E12" s="41">
        <f>IF(E11="","",E11)</f>
        <v>87.922074143149942</v>
      </c>
      <c r="F12" s="42">
        <f>IF(D12="","",IF(E12="","",IF(D12=0,0,IF(E12=0,0,(E12-D12)/D12))))</f>
        <v>3.8156451788842555E-2</v>
      </c>
      <c r="G12" s="43"/>
      <c r="H12" s="40">
        <f>IF(H11="","",H11)</f>
        <v>381.34976147398112</v>
      </c>
      <c r="I12" s="41">
        <f>IF(I11="","",I11)</f>
        <v>390.88727116531101</v>
      </c>
      <c r="J12" s="42">
        <f>IF(H12="","",IF(I12="","",IF(H12=0,0,IF(I12=0,0,(I12-H12)/H12))))</f>
        <v>2.500987454263982E-2</v>
      </c>
      <c r="L12" s="44">
        <f>IF(L11="","",L11)</f>
        <v>24.139522278477521</v>
      </c>
      <c r="M12" s="3">
        <f>IF(M11="","",M11)</f>
        <v>23.269968460477521</v>
      </c>
      <c r="N12" s="42">
        <f>IF(L12="","",IF(M12="","",IF(L12=0,0,IF(M12=0,0,(M12-L12)/L12))))</f>
        <v>-3.6021997783083001E-2</v>
      </c>
      <c r="P12" s="44">
        <f>IF(P11="","",P11)</f>
        <v>31.522352200843432</v>
      </c>
      <c r="Q12" s="3">
        <f>IF(Q11="","",Q11)</f>
        <v>31.112986229119254</v>
      </c>
      <c r="R12" s="42">
        <f>IF(P12="","",IF(Q12="","",IF(P12=0,0,IF(Q12=0,0,(Q12-P12)/P12))))</f>
        <v>-1.2986529974537387E-2</v>
      </c>
      <c r="T12" s="44">
        <f>IF(T11="","",T11)</f>
        <v>28.689622007691465</v>
      </c>
      <c r="U12" s="3">
        <f>IF(U11="","",U11)</f>
        <v>28.430784433976847</v>
      </c>
      <c r="V12" s="42">
        <f>IF(T12="","",IF(U12="","",IF(T12=0,0,IF(U12=0,0,(U12-T12)/T12))))</f>
        <v>-9.0219931669098443E-3</v>
      </c>
      <c r="X12" s="44">
        <f>IF(X11="","",X11)</f>
        <v>19.790695481045361</v>
      </c>
      <c r="Y12" s="3">
        <f>IF(Y11="","",Y11)</f>
        <v>17.447014481045361</v>
      </c>
      <c r="Z12" s="42">
        <f>IF(X12="","",IF(Y12="","",IF(X12=0,0,IF(Y12=0,0,(Y12-X12)/X12))))</f>
        <v>-0.11842337740200552</v>
      </c>
      <c r="AB12" s="40">
        <f>IF(AB11="","",AB11)</f>
        <v>570.18253547488359</v>
      </c>
      <c r="AC12" s="41">
        <f>IF(AC11="","",AC11)</f>
        <v>579.07009891307996</v>
      </c>
      <c r="AD12" s="42">
        <f>IF(AB12="","",IF(AC12="","",IF(AB12=0,0,IF(AC12=0,0,(AC12-AB12)/AB12))))</f>
        <v>1.5587224941560599E-2</v>
      </c>
    </row>
    <row r="13" spans="1:31" ht="15" customHeight="1" x14ac:dyDescent="0.3">
      <c r="A13" s="45"/>
      <c r="D13" s="40"/>
      <c r="E13" s="41"/>
      <c r="F13" s="42"/>
      <c r="G13" s="43"/>
      <c r="H13" s="40"/>
      <c r="I13" s="41"/>
      <c r="J13" s="42"/>
      <c r="L13" s="44"/>
      <c r="N13" s="42"/>
      <c r="P13" s="44"/>
      <c r="R13" s="42"/>
      <c r="T13" s="44"/>
      <c r="V13" s="42"/>
      <c r="X13" s="44"/>
      <c r="Z13" s="42"/>
      <c r="AB13" s="40"/>
      <c r="AC13" s="41"/>
      <c r="AD13" s="42"/>
    </row>
    <row r="14" spans="1:31" ht="15" customHeight="1" x14ac:dyDescent="0.3">
      <c r="A14" s="37" t="s">
        <v>12</v>
      </c>
      <c r="B14" s="38"/>
      <c r="C14" s="39"/>
      <c r="D14" s="40">
        <v>90.082584263457719</v>
      </c>
      <c r="E14" s="41">
        <v>95.347293263457701</v>
      </c>
      <c r="F14" s="42">
        <f>IF(D14="","",IF(E14="","",IF(D14=0,0,IF(E14=0,0,(E14-D14)/D14))))</f>
        <v>5.844313907117369E-2</v>
      </c>
      <c r="G14" s="43"/>
      <c r="H14" s="40">
        <v>445.9459917218278</v>
      </c>
      <c r="I14" s="41">
        <v>462.1607173864125</v>
      </c>
      <c r="J14" s="42">
        <f>IF(H14="","",IF(I14="","",IF(H14=0,0,IF(I14=0,0,(I14-H14)/H14))))</f>
        <v>3.6360290182177769E-2</v>
      </c>
      <c r="L14" s="44">
        <v>25.433042396499516</v>
      </c>
      <c r="M14" s="3">
        <v>24.677146396499513</v>
      </c>
      <c r="N14" s="42">
        <f>IF(L14="","",IF(M14="","",IF(L14=0,0,IF(M14=0,0,(M14-L14)/L14))))</f>
        <v>-2.9721021504845263E-2</v>
      </c>
      <c r="P14" s="44">
        <v>35.657496108751502</v>
      </c>
      <c r="Q14" s="3">
        <v>36.507527118746395</v>
      </c>
      <c r="R14" s="42">
        <f>IF(P14="","",IF(Q14="","",IF(P14=0,0,IF(Q14=0,0,(Q14-P14)/P14))))</f>
        <v>2.3838774528710339E-2</v>
      </c>
      <c r="T14" s="44">
        <v>29.378941728396242</v>
      </c>
      <c r="U14" s="3">
        <v>27.833740450749232</v>
      </c>
      <c r="V14" s="42">
        <f>IF(T14="","",IF(U14="","",IF(T14=0,0,IF(U14=0,0,(U14-T14)/T14))))</f>
        <v>-5.259553907462549E-2</v>
      </c>
      <c r="X14" s="44">
        <v>36.982399045258234</v>
      </c>
      <c r="Y14" s="3">
        <v>35.395547145258234</v>
      </c>
      <c r="Z14" s="42">
        <f>IF(X14="","",IF(Y14="","",IF(X14=0,0,IF(Y14=0,0,(Y14-X14)/X14))))</f>
        <v>-4.2908300731330201E-2</v>
      </c>
      <c r="AB14" s="40">
        <v>663.48045526419105</v>
      </c>
      <c r="AC14" s="41">
        <v>681.92197176112359</v>
      </c>
      <c r="AD14" s="42">
        <f>IF(AB14="","",IF(AC14="","",IF(AB14=0,0,IF(AC14=0,0,(AC14-AB14)/AB14))))</f>
        <v>2.7795116420708001E-2</v>
      </c>
    </row>
    <row r="15" spans="1:31" ht="15" customHeight="1" x14ac:dyDescent="0.3">
      <c r="A15" s="45"/>
      <c r="B15" s="46" t="s">
        <v>11</v>
      </c>
      <c r="C15" s="47"/>
      <c r="D15" s="41">
        <f>IF(D14="","",D14+D12)</f>
        <v>174.77316629630241</v>
      </c>
      <c r="E15" s="41">
        <f>IF(E14="","",E14+E12)</f>
        <v>183.26936740660764</v>
      </c>
      <c r="F15" s="42">
        <f>IF(D15="","",IF(E15="","",IF(D15=0,0,IF(E15=0,0,(E15-D15)/D15))))</f>
        <v>4.8612732093559298E-2</v>
      </c>
      <c r="G15" s="43"/>
      <c r="H15" s="40">
        <f>IF(H14="","",H14+H12)</f>
        <v>827.29575319580886</v>
      </c>
      <c r="I15" s="41">
        <f>IF(I14="","",I14+I12)</f>
        <v>853.04798855172351</v>
      </c>
      <c r="J15" s="42">
        <f>IF(H15="","",IF(I15="","",IF(H15=0,0,IF(I15=0,0,(I15-H15)/H15))))</f>
        <v>3.1128209296898773E-2</v>
      </c>
      <c r="L15" s="44">
        <f>IF(L14="","",L14+L12)</f>
        <v>49.572564674977038</v>
      </c>
      <c r="M15" s="3">
        <f>IF(M14="","",M14+M12)</f>
        <v>47.947114856977038</v>
      </c>
      <c r="N15" s="42">
        <f>IF(L15="","",IF(M15="","",IF(L15=0,0,IF(M15=0,0,(M15-L15)/L15))))</f>
        <v>-3.2789302483284377E-2</v>
      </c>
      <c r="P15" s="44">
        <f>IF(P14="","",P14+P12)</f>
        <v>67.179848309594931</v>
      </c>
      <c r="Q15" s="3">
        <f>IF(Q14="","",Q14+Q12)</f>
        <v>67.620513347865653</v>
      </c>
      <c r="R15" s="42">
        <f>IF(P15="","",IF(Q15="","",IF(P15=0,0,IF(Q15=0,0,(Q15-P15)/P15))))</f>
        <v>6.5594824840916601E-3</v>
      </c>
      <c r="T15" s="44">
        <f>IF(T14="","",T14+T12)</f>
        <v>58.068563736087711</v>
      </c>
      <c r="U15" s="3">
        <f>IF(U14="","",U14+U12)</f>
        <v>56.264524884726079</v>
      </c>
      <c r="V15" s="42">
        <f>IF(T15="","",IF(U15="","",IF(T15=0,0,IF(U15=0,0,(U15-T15)/T15))))</f>
        <v>-3.1067392325401722E-2</v>
      </c>
      <c r="X15" s="44">
        <f>IF(X14="","",X14+X12)</f>
        <v>56.773094526303595</v>
      </c>
      <c r="Y15" s="3">
        <f>IF(Y14="","",Y14+Y12)</f>
        <v>52.842561626303592</v>
      </c>
      <c r="Z15" s="42">
        <f>IF(X15="","",IF(Y15="","",IF(X15=0,0,IF(Y15=0,0,(Y15-X15)/X15))))</f>
        <v>-6.9232317399555238E-2</v>
      </c>
      <c r="AB15" s="40">
        <f>IF(AB14="","",AB14+AB12)</f>
        <v>1233.6629907390748</v>
      </c>
      <c r="AC15" s="41">
        <f>IF(AC14="","",AC14+AC12)</f>
        <v>1260.9920706742037</v>
      </c>
      <c r="AD15" s="42">
        <f>IF(AB15="","",IF(AC15="","",IF(AB15=0,0,IF(AC15=0,0,(AC15-AB15)/AB15))))</f>
        <v>2.2152792245762623E-2</v>
      </c>
    </row>
    <row r="16" spans="1:31" ht="15" customHeight="1" x14ac:dyDescent="0.3">
      <c r="A16" s="45"/>
      <c r="D16" s="40"/>
      <c r="E16" s="41"/>
      <c r="F16" s="42"/>
      <c r="G16" s="43"/>
      <c r="H16" s="40"/>
      <c r="I16" s="41"/>
      <c r="J16" s="42"/>
      <c r="L16" s="44"/>
      <c r="N16" s="42"/>
      <c r="P16" s="44"/>
      <c r="R16" s="42"/>
      <c r="T16" s="44"/>
      <c r="V16" s="42"/>
      <c r="X16" s="44"/>
      <c r="Z16" s="42"/>
      <c r="AB16" s="40"/>
      <c r="AC16" s="41"/>
      <c r="AD16" s="42"/>
    </row>
    <row r="17" spans="1:30" ht="15" customHeight="1" x14ac:dyDescent="0.3">
      <c r="A17" s="37" t="s">
        <v>13</v>
      </c>
      <c r="B17" s="38"/>
      <c r="C17" s="39"/>
      <c r="D17" s="40">
        <v>91.55170226741744</v>
      </c>
      <c r="E17" s="41">
        <v>97.340092267417447</v>
      </c>
      <c r="F17" s="42">
        <f>IF(D17="","",IF(E17="","",IF(D17=0,0,IF(E17=0,0,(E17-D17)/D17))))</f>
        <v>6.3225367269441266E-2</v>
      </c>
      <c r="G17" s="43"/>
      <c r="H17" s="40">
        <v>525.14686077552176</v>
      </c>
      <c r="I17" s="41">
        <v>535.43460254225067</v>
      </c>
      <c r="J17" s="42">
        <f>IF(H17="","",IF(I17="","",IF(H17=0,0,IF(I17=0,0,(I17-H17)/H17))))</f>
        <v>1.9590218537222658E-2</v>
      </c>
      <c r="L17" s="44">
        <v>26.068019840000002</v>
      </c>
      <c r="M17" s="3">
        <v>25.74039084</v>
      </c>
      <c r="N17" s="42">
        <f>IF(L17="","",IF(M17="","",IF(L17=0,0,IF(M17=0,0,(M17-L17)/L17))))</f>
        <v>-1.2568235025556958E-2</v>
      </c>
      <c r="P17" s="44">
        <v>43.231617979999996</v>
      </c>
      <c r="Q17" s="3">
        <v>44.193553989604908</v>
      </c>
      <c r="R17" s="42">
        <f>IF(P17="","",IF(Q17="","",IF(P17=0,0,IF(Q17=0,0,(Q17-P17)/P17))))</f>
        <v>2.2250751985501149E-2</v>
      </c>
      <c r="T17" s="44">
        <v>31.007363359999999</v>
      </c>
      <c r="U17" s="3">
        <v>28.834259860339177</v>
      </c>
      <c r="V17" s="42">
        <f>IF(T17="","",IF(U17="","",IF(T17=0,0,IF(U17=0,0,(U17-T17)/T17))))</f>
        <v>-7.008346612482895E-2</v>
      </c>
      <c r="X17" s="44">
        <v>84.153028000000006</v>
      </c>
      <c r="Y17" s="3">
        <v>80.918802810000003</v>
      </c>
      <c r="Z17" s="42">
        <f>IF(X17="","",IF(Y17="","",IF(X17=0,0,IF(Y17=0,0,(Y17-X17)/X17))))</f>
        <v>-3.8432665667122556E-2</v>
      </c>
      <c r="AB17" s="40">
        <v>801.15859222293921</v>
      </c>
      <c r="AC17" s="41">
        <v>812.46170230961218</v>
      </c>
      <c r="AD17" s="42">
        <f>IF(AB17="","",IF(AC17="","",IF(AB17=0,0,IF(AC17=0,0,(AC17-AB17)/AB17))))</f>
        <v>1.41084551752865E-2</v>
      </c>
    </row>
    <row r="18" spans="1:30" ht="15" customHeight="1" x14ac:dyDescent="0.3">
      <c r="A18" s="45"/>
      <c r="B18" s="46" t="s">
        <v>11</v>
      </c>
      <c r="C18" s="47"/>
      <c r="D18" s="41">
        <f>IF(D17="","",D17+D15)</f>
        <v>266.32486856371986</v>
      </c>
      <c r="E18" s="41">
        <f>IF(E17="","",E17+E15)</f>
        <v>280.60945967402506</v>
      </c>
      <c r="F18" s="42">
        <f>IF(D18="","",IF(E18="","",IF(D18=0,0,IF(E18=0,0,(E18-D18)/D18))))</f>
        <v>5.3635964179167613E-2</v>
      </c>
      <c r="G18" s="43"/>
      <c r="H18" s="40">
        <f>IF(H17="","",H17+H15)</f>
        <v>1352.4426139713305</v>
      </c>
      <c r="I18" s="41">
        <f>IF(I17="","",I17+I15)</f>
        <v>1388.4825910939742</v>
      </c>
      <c r="J18" s="42">
        <f>IF(H18="","",IF(I18="","",IF(H18=0,0,IF(I18=0,0,(I18-H18)/H18))))</f>
        <v>2.6648063844140053E-2</v>
      </c>
      <c r="L18" s="44">
        <f>IF(L17="","",L17+L15)</f>
        <v>75.640584514977036</v>
      </c>
      <c r="M18" s="3">
        <f>IF(M17="","",M17+M15)</f>
        <v>73.687505696977041</v>
      </c>
      <c r="N18" s="42">
        <f>IF(L18="","",IF(M18="","",IF(L18=0,0,IF(M18=0,0,(M18-L18)/L18))))</f>
        <v>-2.5820514615580208E-2</v>
      </c>
      <c r="P18" s="44">
        <f>IF(P17="","",P17+P15)</f>
        <v>110.41146628959493</v>
      </c>
      <c r="Q18" s="3">
        <f>IF(Q17="","",Q17+Q15)</f>
        <v>111.81406733747056</v>
      </c>
      <c r="R18" s="42">
        <f>IF(P18="","",IF(Q18="","",IF(P18=0,0,IF(Q18=0,0,(Q18-P18)/P18))))</f>
        <v>1.2703400244652076E-2</v>
      </c>
      <c r="T18" s="44">
        <f>IF(T17="","",T17+T15)</f>
        <v>89.07592709608771</v>
      </c>
      <c r="U18" s="3">
        <f>IF(U17="","",U17+U15)</f>
        <v>85.098784745065259</v>
      </c>
      <c r="V18" s="42">
        <f>IF(T18="","",IF(U18="","",IF(T18=0,0,IF(U18=0,0,(U18-T18)/T18))))</f>
        <v>-4.464890212966563E-2</v>
      </c>
      <c r="X18" s="44">
        <f>IF(X17="","",X17+X15)</f>
        <v>140.9261225263036</v>
      </c>
      <c r="Y18" s="3">
        <f>IF(Y17="","",Y17+Y15)</f>
        <v>133.76136443630361</v>
      </c>
      <c r="Z18" s="42">
        <f>IF(X18="","",IF(Y18="","",IF(X18=0,0,IF(Y18=0,0,(Y18-X18)/X18))))</f>
        <v>-5.08405252451525E-2</v>
      </c>
      <c r="AB18" s="40">
        <f>IF(AB17="","",AB17+AB15)</f>
        <v>2034.821582962014</v>
      </c>
      <c r="AC18" s="41">
        <f>IF(AC17="","",AC17+AC15)</f>
        <v>2073.4537729838157</v>
      </c>
      <c r="AD18" s="42">
        <f>IF(AB18="","",IF(AC18="","",IF(AB18=0,0,IF(AC18=0,0,(AC18-AB18)/AB18))))</f>
        <v>1.8985541703153315E-2</v>
      </c>
    </row>
    <row r="19" spans="1:30" ht="15" customHeight="1" x14ac:dyDescent="0.3">
      <c r="A19" s="45"/>
      <c r="D19" s="40"/>
      <c r="E19" s="41"/>
      <c r="F19" s="42"/>
      <c r="G19" s="43"/>
      <c r="H19" s="40"/>
      <c r="I19" s="41"/>
      <c r="J19" s="42"/>
      <c r="L19" s="44"/>
      <c r="N19" s="42"/>
      <c r="P19" s="44"/>
      <c r="R19" s="42"/>
      <c r="T19" s="44"/>
      <c r="V19" s="42"/>
      <c r="X19" s="44"/>
      <c r="Z19" s="42"/>
      <c r="AB19" s="40"/>
      <c r="AC19" s="41"/>
      <c r="AD19" s="42"/>
    </row>
    <row r="20" spans="1:30" ht="15" customHeight="1" x14ac:dyDescent="0.3">
      <c r="A20" s="37" t="s">
        <v>14</v>
      </c>
      <c r="B20" s="38"/>
      <c r="C20" s="39"/>
      <c r="D20" s="40">
        <v>96.214814134730929</v>
      </c>
      <c r="E20" s="41">
        <v>101.77003113473093</v>
      </c>
      <c r="F20" s="42">
        <f>IF(D20="","",IF(E20="","",IF(D20=0,0,IF(E20=0,0,(E20-D20)/D20))))</f>
        <v>5.7737647263143406E-2</v>
      </c>
      <c r="G20" s="43"/>
      <c r="H20" s="40">
        <v>582.857734371996</v>
      </c>
      <c r="I20" s="41">
        <v>593.83131759615094</v>
      </c>
      <c r="J20" s="42">
        <f>IF(H20="","",IF(I20="","",IF(H20=0,0,IF(I20=0,0,(I20-H20)/H20))))</f>
        <v>1.8827207013008926E-2</v>
      </c>
      <c r="L20" s="44">
        <v>27.413159540977713</v>
      </c>
      <c r="M20" s="3">
        <v>26.693499540977712</v>
      </c>
      <c r="N20" s="42">
        <f>IF(L20="","",IF(M20="","",IF(L20=0,0,IF(M20=0,0,(M20-L20)/L20))))</f>
        <v>-2.6252355148053606E-2</v>
      </c>
      <c r="P20" s="44">
        <v>48.606851778025472</v>
      </c>
      <c r="Q20" s="3">
        <v>50.085956217795058</v>
      </c>
      <c r="R20" s="42">
        <f>IF(P20="","",IF(Q20="","",IF(P20=0,0,IF(Q20=0,0,(Q20-P20)/P20))))</f>
        <v>3.0429957622523283E-2</v>
      </c>
      <c r="T20" s="44">
        <v>32.627306179999998</v>
      </c>
      <c r="U20" s="3">
        <v>31.744441361049944</v>
      </c>
      <c r="V20" s="42">
        <f>IF(T20="","",IF(U20="","",IF(T20=0,0,IF(U20=0,0,(U20-T20)/T20))))</f>
        <v>-2.7059077880331895E-2</v>
      </c>
      <c r="X20" s="44">
        <v>118.35822740874502</v>
      </c>
      <c r="Y20" s="3">
        <v>113.52822290874502</v>
      </c>
      <c r="Z20" s="42">
        <f>IF(X20="","",IF(Y20="","",IF(X20=0,0,IF(Y20=0,0,(Y20-X20)/X20))))</f>
        <v>-4.080835448236133E-2</v>
      </c>
      <c r="AB20" s="40">
        <v>906.07809341447512</v>
      </c>
      <c r="AC20" s="41">
        <v>917.65346875944965</v>
      </c>
      <c r="AD20" s="42">
        <f>IF(AB20="","",IF(AC20="","",IF(AB20=0,0,IF(AC20=0,0,(AC20-AB20)/AB20))))</f>
        <v>1.2775251304612999E-2</v>
      </c>
    </row>
    <row r="21" spans="1:30" ht="15" customHeight="1" x14ac:dyDescent="0.3">
      <c r="A21" s="45"/>
      <c r="B21" s="46" t="s">
        <v>11</v>
      </c>
      <c r="C21" s="47"/>
      <c r="D21" s="41">
        <f>IF(D20="","",D20+D18)</f>
        <v>362.5396826984508</v>
      </c>
      <c r="E21" s="41">
        <f>IF(E20="","",E20+E18)</f>
        <v>382.37949080875597</v>
      </c>
      <c r="F21" s="42">
        <f>IF(D21="","",IF(E21="","",IF(D21=0,0,IF(E21=0,0,(E21-D21)/D21))))</f>
        <v>5.4724514465930352E-2</v>
      </c>
      <c r="G21" s="43"/>
      <c r="H21" s="40">
        <f>IF(H20="","",H20+H18)</f>
        <v>1935.3003483433265</v>
      </c>
      <c r="I21" s="41">
        <f>IF(I20="","",I20+I18)</f>
        <v>1982.3139086901251</v>
      </c>
      <c r="J21" s="42">
        <f>IF(H21="","",IF(I21="","",IF(H21=0,0,IF(I21=0,0,(I21-H21)/H21))))</f>
        <v>2.4292642941465697E-2</v>
      </c>
      <c r="L21" s="44">
        <f>IF(L20="","",L20+L18)</f>
        <v>103.05374405595475</v>
      </c>
      <c r="M21" s="3">
        <f>IF(M20="","",M20+M18)</f>
        <v>100.38100523795475</v>
      </c>
      <c r="N21" s="42">
        <f>IF(L21="","",IF(M21="","",IF(L21=0,0,IF(M21=0,0,(M21-L21)/L21))))</f>
        <v>-2.5935387816174743E-2</v>
      </c>
      <c r="P21" s="44">
        <f>IF(P20="","",P20+P18)</f>
        <v>159.01831806762038</v>
      </c>
      <c r="Q21" s="3">
        <f>IF(Q20="","",Q20+Q18)</f>
        <v>161.90002355526562</v>
      </c>
      <c r="R21" s="42">
        <f>IF(P21="","",IF(Q21="","",IF(P21=0,0,IF(Q21=0,0,(Q21-P21)/P21))))</f>
        <v>1.8121846103414503E-2</v>
      </c>
      <c r="T21" s="44">
        <f>IF(T20="","",T20+T18)</f>
        <v>121.7032332760877</v>
      </c>
      <c r="U21" s="3">
        <f>IF(U20="","",U20+U18)</f>
        <v>116.8432261061152</v>
      </c>
      <c r="V21" s="42">
        <f>IF(T21="","",IF(U21="","",IF(T21=0,0,IF(U21=0,0,(U21-T21)/T21))))</f>
        <v>-3.993326256951138E-2</v>
      </c>
      <c r="X21" s="44">
        <f>IF(X20="","",X20+X18)</f>
        <v>259.28434993504862</v>
      </c>
      <c r="Y21" s="3">
        <f>IF(Y20="","",Y20+Y18)</f>
        <v>247.28958734504863</v>
      </c>
      <c r="Z21" s="42">
        <f>IF(X21="","",IF(Y21="","",IF(X21=0,0,IF(Y21=0,0,(Y21-X21)/X21))))</f>
        <v>-4.6261035781776691E-2</v>
      </c>
      <c r="AB21" s="40">
        <f>IF(AB20="","",AB20+AB18)</f>
        <v>2940.899676376489</v>
      </c>
      <c r="AC21" s="41">
        <f>IF(AC20="","",AC20+AC18)</f>
        <v>2991.1072417432651</v>
      </c>
      <c r="AD21" s="42">
        <f>IF(AB21="","",IF(AC21="","",IF(AB21=0,0,IF(AC21=0,0,(AC21-AB21)/AB21))))</f>
        <v>1.7072178888005253E-2</v>
      </c>
    </row>
    <row r="22" spans="1:30" ht="15" customHeight="1" x14ac:dyDescent="0.3">
      <c r="A22" s="45"/>
      <c r="D22" s="40"/>
      <c r="E22" s="41"/>
      <c r="F22" s="42"/>
      <c r="G22" s="43"/>
      <c r="H22" s="40"/>
      <c r="I22" s="41"/>
      <c r="J22" s="42"/>
      <c r="L22" s="44"/>
      <c r="N22" s="42"/>
      <c r="P22" s="44"/>
      <c r="R22" s="42"/>
      <c r="T22" s="44"/>
      <c r="V22" s="42"/>
      <c r="X22" s="44"/>
      <c r="Z22" s="42"/>
      <c r="AB22" s="40"/>
      <c r="AC22" s="41"/>
      <c r="AD22" s="42"/>
    </row>
    <row r="23" spans="1:30" ht="15" customHeight="1" x14ac:dyDescent="0.3">
      <c r="A23" s="37" t="s">
        <v>15</v>
      </c>
      <c r="B23" s="38"/>
      <c r="C23" s="39"/>
      <c r="D23" s="40">
        <v>94.030086038226017</v>
      </c>
      <c r="E23" s="41">
        <v>95.448315398226057</v>
      </c>
      <c r="F23" s="42">
        <f>IF(D23="","",IF(E23="","",IF(D23=0,0,IF(E23=0,0,(E23-D23)/D23))))</f>
        <v>1.5082718944056781E-2</v>
      </c>
      <c r="G23" s="43"/>
      <c r="H23" s="40">
        <v>553.86670237426904</v>
      </c>
      <c r="I23" s="41">
        <v>554.96696745525151</v>
      </c>
      <c r="J23" s="42">
        <f>IF(H23="","",IF(I23="","",IF(H23=0,0,IF(I23=0,0,(I23-H23)/H23))))</f>
        <v>1.9865160268092374E-3</v>
      </c>
      <c r="L23" s="44">
        <v>25.709540295459348</v>
      </c>
      <c r="M23" s="3">
        <v>24.506591935459348</v>
      </c>
      <c r="N23" s="42">
        <f>IF(L23="","",IF(M23="","",IF(L23=0,0,IF(M23=0,0,(M23-L23)/L23))))</f>
        <v>-4.6789959920538041E-2</v>
      </c>
      <c r="P23" s="44">
        <v>46.69197304698892</v>
      </c>
      <c r="Q23" s="3">
        <v>47.965791650231274</v>
      </c>
      <c r="R23" s="42">
        <f>IF(P23="","",IF(Q23="","",IF(P23=0,0,IF(Q23=0,0,(Q23-P23)/P23))))</f>
        <v>2.7281318824553299E-2</v>
      </c>
      <c r="T23" s="44">
        <v>29.844461899999999</v>
      </c>
      <c r="U23" s="3">
        <v>29.525537204136906</v>
      </c>
      <c r="V23" s="42">
        <f>IF(T23="","",IF(U23="","",IF(T23=0,0,IF(U23=0,0,(U23-T23)/T23))))</f>
        <v>-1.0686227043788398E-2</v>
      </c>
      <c r="X23" s="44">
        <v>119.86295853705103</v>
      </c>
      <c r="Y23" s="3">
        <v>115.56009453705103</v>
      </c>
      <c r="Z23" s="42">
        <f>IF(X23="","",IF(Y23="","",IF(X23=0,0,IF(Y23=0,0,(Y23-X23)/X23))))</f>
        <v>-3.5898196177678483E-2</v>
      </c>
      <c r="AB23" s="40">
        <v>870.00572219199432</v>
      </c>
      <c r="AC23" s="41">
        <v>867.9732981803561</v>
      </c>
      <c r="AD23" s="42">
        <f>IF(AB23="","",IF(AC23="","",IF(AB23=0,0,IF(AC23=0,0,(AC23-AB23)/AB23))))</f>
        <v>-2.3361041885075194E-3</v>
      </c>
    </row>
    <row r="24" spans="1:30" ht="15" customHeight="1" x14ac:dyDescent="0.3">
      <c r="A24" s="45"/>
      <c r="B24" s="46" t="s">
        <v>11</v>
      </c>
      <c r="C24" s="47"/>
      <c r="D24" s="41">
        <f>IF(D23="","",D23+D21)</f>
        <v>456.56976873667679</v>
      </c>
      <c r="E24" s="41">
        <f>IF(E23="","",E23+E21)</f>
        <v>477.82780620698202</v>
      </c>
      <c r="F24" s="42">
        <f>IF(D24="","",IF(E24="","",IF(D24=0,0,IF(E24=0,0,(E24-D24)/D24))))</f>
        <v>4.6560326429684488E-2</v>
      </c>
      <c r="G24" s="43"/>
      <c r="H24" s="40">
        <f>IF(H23="","",H23+H21)</f>
        <v>2489.1670507175954</v>
      </c>
      <c r="I24" s="41">
        <f>IF(I23="","",I23+I21)</f>
        <v>2537.2808761453766</v>
      </c>
      <c r="J24" s="42">
        <f>IF(H24="","",IF(I24="","",IF(H24=0,0,IF(I24=0,0,(I24-H24)/H24))))</f>
        <v>1.9329287447345321E-2</v>
      </c>
      <c r="L24" s="44">
        <f>IF(L23="","",L23+L21)</f>
        <v>128.76328435141409</v>
      </c>
      <c r="M24" s="3">
        <f>IF(M23="","",M23+M21)</f>
        <v>124.88759717341409</v>
      </c>
      <c r="N24" s="42">
        <f>IF(L24="","",IF(M24="","",IF(L24=0,0,IF(M24=0,0,(M24-L24)/L24))))</f>
        <v>-3.0099319052958203E-2</v>
      </c>
      <c r="P24" s="44">
        <f>IF(P23="","",P23+P21)</f>
        <v>205.7102911146093</v>
      </c>
      <c r="Q24" s="3">
        <f>IF(Q23="","",Q23+Q21)</f>
        <v>209.86581520549689</v>
      </c>
      <c r="R24" s="42">
        <f>IF(P24="","",IF(Q24="","",IF(P24=0,0,IF(Q24=0,0,(Q24-P24)/P24))))</f>
        <v>2.0200856594833047E-2</v>
      </c>
      <c r="T24" s="44">
        <f>IF(T23="","",T23+T21)</f>
        <v>151.5476951760877</v>
      </c>
      <c r="U24" s="3">
        <f>IF(U23="","",U23+U21)</f>
        <v>146.36876331025209</v>
      </c>
      <c r="V24" s="42">
        <f>IF(T24="","",IF(U24="","",IF(T24=0,0,IF(U24=0,0,(U24-T24)/T24))))</f>
        <v>-3.4173610227579219E-2</v>
      </c>
      <c r="X24" s="44">
        <f>IF(X23="","",X23+X21)</f>
        <v>379.14730847209967</v>
      </c>
      <c r="Y24" s="3">
        <f>IF(Y23="","",Y23+Y21)</f>
        <v>362.84968188209967</v>
      </c>
      <c r="Z24" s="42">
        <f>IF(X24="","",IF(Y24="","",IF(X24=0,0,IF(Y24=0,0,(Y24-X24)/X24))))</f>
        <v>-4.2984946024479789E-2</v>
      </c>
      <c r="AB24" s="40">
        <f>IF(AB23="","",AB23+AB21)</f>
        <v>3810.9053985684832</v>
      </c>
      <c r="AC24" s="41">
        <f>IF(AC23="","",AC23+AC21)</f>
        <v>3859.0805399236215</v>
      </c>
      <c r="AD24" s="42">
        <f>IF(AB24="","",IF(AC24="","",IF(AB24=0,0,IF(AC24=0,0,(AC24-AB24)/AB24))))</f>
        <v>1.26413899891702E-2</v>
      </c>
    </row>
    <row r="25" spans="1:30" ht="15" customHeight="1" x14ac:dyDescent="0.3">
      <c r="A25" s="45"/>
      <c r="D25" s="40"/>
      <c r="E25" s="41"/>
      <c r="F25" s="42"/>
      <c r="G25" s="43"/>
      <c r="H25" s="40"/>
      <c r="I25" s="41"/>
      <c r="J25" s="42"/>
      <c r="L25" s="44"/>
      <c r="N25" s="42"/>
      <c r="P25" s="44"/>
      <c r="R25" s="42"/>
      <c r="T25" s="44"/>
      <c r="V25" s="42"/>
      <c r="X25" s="44"/>
      <c r="Z25" s="42"/>
      <c r="AB25" s="40"/>
      <c r="AC25" s="41"/>
      <c r="AD25" s="42"/>
    </row>
    <row r="26" spans="1:30" ht="15" customHeight="1" x14ac:dyDescent="0.3">
      <c r="A26" s="37" t="s">
        <v>16</v>
      </c>
      <c r="B26" s="38"/>
      <c r="C26" s="39"/>
      <c r="D26" s="40">
        <v>93.793856139935272</v>
      </c>
      <c r="E26" s="41">
        <v>93.083506209935265</v>
      </c>
      <c r="F26" s="42">
        <f>IF(D26="","",IF(E26="","",IF(D26=0,0,IF(E26=0,0,(E26-D26)/D26))))</f>
        <v>-7.5735230348158806E-3</v>
      </c>
      <c r="G26" s="43"/>
      <c r="H26" s="40">
        <v>504.78817678524422</v>
      </c>
      <c r="I26" s="41">
        <v>503.7530963269441</v>
      </c>
      <c r="J26" s="42">
        <f>IF(H26="","",IF(I26="","",IF(H26=0,0,IF(I26=0,0,(I26-H26)/H26))))</f>
        <v>-2.0505243702260423E-3</v>
      </c>
      <c r="L26" s="44">
        <v>25.809963390634383</v>
      </c>
      <c r="M26" s="3">
        <v>23.734584320634383</v>
      </c>
      <c r="N26" s="42">
        <f>IF(L26="","",IF(M26="","",IF(L26=0,0,IF(M26=0,0,(M26-L26)/L26))))</f>
        <v>-8.040999665861942E-2</v>
      </c>
      <c r="P26" s="44">
        <v>43.562733718794433</v>
      </c>
      <c r="Q26" s="3">
        <v>43.145999623521099</v>
      </c>
      <c r="R26" s="42">
        <f>IF(P26="","",IF(Q26="","",IF(P26=0,0,IF(Q26=0,0,(Q26-P26)/P26))))</f>
        <v>-9.5662980648420805E-3</v>
      </c>
      <c r="T26" s="44">
        <v>28.498555800000002</v>
      </c>
      <c r="U26" s="3">
        <v>27.794507479978705</v>
      </c>
      <c r="V26" s="42">
        <f>IF(T26="","",IF(U26="","",IF(T26=0,0,IF(U26=0,0,(U26-T26)/T26))))</f>
        <v>-2.4704701703561299E-2</v>
      </c>
      <c r="X26" s="44">
        <v>110.59900550052689</v>
      </c>
      <c r="Y26" s="3">
        <v>107.33917801052689</v>
      </c>
      <c r="Z26" s="42">
        <f>IF(X26="","",IF(Y26="","",IF(X26=0,0,IF(Y26=0,0,(Y26-X26)/X26))))</f>
        <v>-2.9474292967168341E-2</v>
      </c>
      <c r="AB26" s="40">
        <v>807.05229133513524</v>
      </c>
      <c r="AC26" s="41">
        <v>798.85087197154053</v>
      </c>
      <c r="AD26" s="42">
        <f>IF(AB26="","",IF(AC26="","",IF(AB26=0,0,IF(AC26=0,0,(AC26-AB26)/AB26))))</f>
        <v>-1.0162190791908676E-2</v>
      </c>
    </row>
    <row r="27" spans="1:30" ht="15" customHeight="1" x14ac:dyDescent="0.3">
      <c r="A27" s="45"/>
      <c r="B27" s="46" t="s">
        <v>11</v>
      </c>
      <c r="C27" s="47"/>
      <c r="D27" s="41">
        <f>IF(D26="","",D26+D24)</f>
        <v>550.36362487661211</v>
      </c>
      <c r="E27" s="41">
        <f>IF(E26="","",E26+E24)</f>
        <v>570.91131241691733</v>
      </c>
      <c r="F27" s="42">
        <f>IF(D27="","",IF(E27="","",IF(D27=0,0,IF(E27=0,0,(E27-D27)/D27))))</f>
        <v>3.7334748539952792E-2</v>
      </c>
      <c r="G27" s="43"/>
      <c r="H27" s="40">
        <f>IF(H26="","",H26+H24)</f>
        <v>2993.9552275028395</v>
      </c>
      <c r="I27" s="41">
        <f>IF(I26="","",I26+I24)</f>
        <v>3041.0339724723208</v>
      </c>
      <c r="J27" s="42">
        <f>IF(H27="","",IF(I27="","",IF(H27=0,0,IF(I27=0,0,(I27-H27)/H27))))</f>
        <v>1.5724598864074561E-2</v>
      </c>
      <c r="L27" s="44">
        <f>IF(L26="","",L26+L24)</f>
        <v>154.57324774204847</v>
      </c>
      <c r="M27" s="3">
        <f>IF(M26="","",M26+M24)</f>
        <v>148.62218149404848</v>
      </c>
      <c r="N27" s="42">
        <f>IF(L27="","",IF(M27="","",IF(L27=0,0,IF(M27=0,0,(M27-L27)/L27))))</f>
        <v>-3.8499975480434476E-2</v>
      </c>
      <c r="P27" s="44">
        <f>IF(P26="","",P26+P24)</f>
        <v>249.27302483340372</v>
      </c>
      <c r="Q27" s="3">
        <f>IF(Q26="","",Q26+Q24)</f>
        <v>253.01181482901799</v>
      </c>
      <c r="R27" s="42">
        <f>IF(P27="","",IF(Q27="","",IF(P27=0,0,IF(Q27=0,0,(Q27-P27)/P27))))</f>
        <v>1.499877493007119E-2</v>
      </c>
      <c r="T27" s="44">
        <f>IF(T26="","",T26+T24)</f>
        <v>180.04625097608769</v>
      </c>
      <c r="U27" s="3">
        <f>IF(U26="","",U26+U24)</f>
        <v>174.1632707902308</v>
      </c>
      <c r="V27" s="42">
        <f>IF(T27="","",IF(U27="","",IF(T27=0,0,IF(U27=0,0,(U27-T27)/T27))))</f>
        <v>-3.2674827462184843E-2</v>
      </c>
      <c r="X27" s="44">
        <f>IF(X26="","",X26+X24)</f>
        <v>489.74631397262658</v>
      </c>
      <c r="Y27" s="3">
        <f>IF(Y26="","",Y26+Y24)</f>
        <v>470.18885989262657</v>
      </c>
      <c r="Z27" s="42">
        <f>IF(X27="","",IF(Y27="","",IF(X27=0,0,IF(Y27=0,0,(Y27-X27)/X27))))</f>
        <v>-3.9933846405821323E-2</v>
      </c>
      <c r="AB27" s="40">
        <f>IF(AB26="","",AB26+AB24)</f>
        <v>4617.9576899036183</v>
      </c>
      <c r="AC27" s="41">
        <f>IF(AC26="","",AC26+AC24)</f>
        <v>4657.9314118951625</v>
      </c>
      <c r="AD27" s="42">
        <f>IF(AB27="","",IF(AC27="","",IF(AB27=0,0,IF(AC27=0,0,(AC27-AB27)/AB27))))</f>
        <v>8.6561473005566762E-3</v>
      </c>
    </row>
    <row r="28" spans="1:30" ht="15" customHeight="1" x14ac:dyDescent="0.3">
      <c r="A28" s="45"/>
      <c r="D28" s="40"/>
      <c r="E28" s="41"/>
      <c r="F28" s="42"/>
      <c r="G28" s="43"/>
      <c r="H28" s="40"/>
      <c r="I28" s="41"/>
      <c r="J28" s="42"/>
      <c r="L28" s="44"/>
      <c r="N28" s="42"/>
      <c r="P28" s="44"/>
      <c r="R28" s="42"/>
      <c r="T28" s="44"/>
      <c r="V28" s="42"/>
      <c r="X28" s="44"/>
      <c r="Z28" s="42"/>
      <c r="AB28" s="40"/>
      <c r="AC28" s="41"/>
      <c r="AD28" s="42"/>
    </row>
    <row r="29" spans="1:30" ht="15" customHeight="1" x14ac:dyDescent="0.3">
      <c r="A29" s="37" t="s">
        <v>17</v>
      </c>
      <c r="B29" s="38"/>
      <c r="C29" s="39"/>
      <c r="D29" s="40">
        <v>88.566250400218081</v>
      </c>
      <c r="E29" s="41">
        <v>90.887629820218095</v>
      </c>
      <c r="F29" s="42">
        <f>IF(D29="","",IF(E29="","",IF(D29=0,0,IF(E29=0,0,(E29-D29)/D29))))</f>
        <v>2.6210654843239221E-2</v>
      </c>
      <c r="G29" s="43"/>
      <c r="H29" s="40">
        <v>447.41627167070482</v>
      </c>
      <c r="I29" s="41">
        <v>431.4706871848532</v>
      </c>
      <c r="J29" s="42">
        <f>IF(H29="","",IF(I29="","",IF(H29=0,0,IF(I29=0,0,(I29-H29)/H29))))</f>
        <v>-3.5639259221192224E-2</v>
      </c>
      <c r="L29" s="44">
        <v>24.41735770363233</v>
      </c>
      <c r="M29" s="3">
        <v>22.506970283632327</v>
      </c>
      <c r="N29" s="42">
        <f>IF(L29="","",IF(M29="","",IF(L29=0,0,IF(M29=0,0,(M29-L29)/L29))))</f>
        <v>-7.8238908697144297E-2</v>
      </c>
      <c r="P29" s="44">
        <v>40.277997312425121</v>
      </c>
      <c r="Q29" s="3">
        <v>39.229958684121364</v>
      </c>
      <c r="R29" s="42">
        <f>IF(P29="","",IF(Q29="","",IF(P29=0,0,IF(Q29=0,0,(Q29-P29)/P29))))</f>
        <v>-2.6020127569263585E-2</v>
      </c>
      <c r="T29" s="44">
        <v>27.23296246</v>
      </c>
      <c r="U29" s="3">
        <v>26.137050472264601</v>
      </c>
      <c r="V29" s="42">
        <f>IF(T29="","",IF(U29="","",IF(T29=0,0,IF(U29=0,0,(U29-T29)/T29))))</f>
        <v>-4.0242114288707408E-2</v>
      </c>
      <c r="X29" s="44">
        <v>99.308230648207044</v>
      </c>
      <c r="Y29" s="3">
        <v>98.017514638207032</v>
      </c>
      <c r="Z29" s="42">
        <f>IF(X29="","",IF(Y29="","",IF(X29=0,0,IF(Y29=0,0,(Y29-X29)/X29))))</f>
        <v>-1.2997069845824652E-2</v>
      </c>
      <c r="AB29" s="40">
        <v>727.21907019518733</v>
      </c>
      <c r="AC29" s="41">
        <v>708.24981108329655</v>
      </c>
      <c r="AD29" s="42">
        <f>IF(AB29="","",IF(AC29="","",IF(AB29=0,0,IF(AC29=0,0,(AC29-AB29)/AB29))))</f>
        <v>-2.6084655765145685E-2</v>
      </c>
    </row>
    <row r="30" spans="1:30" ht="15" customHeight="1" x14ac:dyDescent="0.3">
      <c r="A30" s="45"/>
      <c r="B30" s="46" t="s">
        <v>11</v>
      </c>
      <c r="C30" s="47"/>
      <c r="D30" s="41">
        <f>IF(D29="","",D29+D27)</f>
        <v>638.92987527683022</v>
      </c>
      <c r="E30" s="41">
        <f>IF(E29="","",E29+E27)</f>
        <v>661.79894223713541</v>
      </c>
      <c r="F30" s="42">
        <f>IF(D30="","",IF(E30="","",IF(D30=0,0,IF(E30=0,0,(E30-D30)/D30))))</f>
        <v>3.5792765129970906E-2</v>
      </c>
      <c r="G30" s="43"/>
      <c r="H30" s="40">
        <f>IF(H29="","",H29+H27)</f>
        <v>3441.3714991735442</v>
      </c>
      <c r="I30" s="41">
        <f>IF(I29="","",I29+I27)</f>
        <v>3472.5046596571738</v>
      </c>
      <c r="J30" s="42">
        <f>IF(H30="","",IF(I30="","",IF(H30=0,0,IF(I30=0,0,(I30-H30)/H30))))</f>
        <v>9.0467304942539063E-3</v>
      </c>
      <c r="L30" s="44">
        <f>IF(L29="","",L29+L27)</f>
        <v>178.99060544568079</v>
      </c>
      <c r="M30" s="3">
        <f>IF(M29="","",M29+M27)</f>
        <v>171.12915177768082</v>
      </c>
      <c r="N30" s="42">
        <f>IF(L30="","",IF(M30="","",IF(L30=0,0,IF(M30=0,0,(M30-L30)/L30))))</f>
        <v>-4.3921040707277363E-2</v>
      </c>
      <c r="P30" s="44">
        <f>IF(P29="","",P29+P27)</f>
        <v>289.55102214582882</v>
      </c>
      <c r="Q30" s="3">
        <f>IF(Q29="","",Q29+Q27)</f>
        <v>292.24177351313938</v>
      </c>
      <c r="R30" s="42">
        <f>IF(P30="","",IF(Q30="","",IF(P30=0,0,IF(Q30=0,0,(Q30-P30)/P30))))</f>
        <v>9.2928401611906252E-3</v>
      </c>
      <c r="T30" s="44">
        <f>IF(T29="","",T29+T27)</f>
        <v>207.2792134360877</v>
      </c>
      <c r="U30" s="3">
        <f>IF(U29="","",U29+U27)</f>
        <v>200.3003212624954</v>
      </c>
      <c r="V30" s="42">
        <f>IF(T30="","",IF(U30="","",IF(T30=0,0,IF(U30=0,0,(U30-T30)/T30))))</f>
        <v>-3.3669040218276228E-2</v>
      </c>
      <c r="X30" s="44">
        <f>IF(X29="","",X29+X27)</f>
        <v>589.05454462083367</v>
      </c>
      <c r="Y30" s="3">
        <f>IF(Y29="","",Y29+Y27)</f>
        <v>568.20637453083361</v>
      </c>
      <c r="Z30" s="42">
        <f>IF(X30="","",IF(Y30="","",IF(X30=0,0,IF(Y30=0,0,(Y30-X30)/X30))))</f>
        <v>-3.5392596968112242E-2</v>
      </c>
      <c r="AB30" s="40">
        <f>IF(AB29="","",AB29+AB27)</f>
        <v>5345.176760098806</v>
      </c>
      <c r="AC30" s="41">
        <f>IF(AC29="","",AC29+AC27)</f>
        <v>5366.1812229784591</v>
      </c>
      <c r="AD30" s="42">
        <f>IF(AB30="","",IF(AC30="","",IF(AB30=0,0,IF(AC30=0,0,(AC30-AB30)/AB30))))</f>
        <v>3.9296105297114397E-3</v>
      </c>
    </row>
    <row r="31" spans="1:30" ht="15" customHeight="1" x14ac:dyDescent="0.3">
      <c r="A31" s="45"/>
      <c r="D31" s="40"/>
      <c r="E31" s="41"/>
      <c r="F31" s="42"/>
      <c r="G31" s="43"/>
      <c r="H31" s="40"/>
      <c r="I31" s="41"/>
      <c r="J31" s="42"/>
      <c r="L31" s="44"/>
      <c r="N31" s="42"/>
      <c r="P31" s="44"/>
      <c r="R31" s="42"/>
      <c r="T31" s="44"/>
      <c r="V31" s="42"/>
      <c r="X31" s="44"/>
      <c r="Z31" s="42"/>
      <c r="AB31" s="40"/>
      <c r="AC31" s="41"/>
      <c r="AD31" s="42"/>
    </row>
    <row r="32" spans="1:30" ht="15" customHeight="1" x14ac:dyDescent="0.3">
      <c r="A32" s="37" t="s">
        <v>18</v>
      </c>
      <c r="B32" s="38"/>
      <c r="C32" s="39"/>
      <c r="D32" s="40">
        <v>77.669112031963877</v>
      </c>
      <c r="E32" s="41">
        <v>78.491278031963873</v>
      </c>
      <c r="F32" s="42">
        <f>IF(D32="","",IF(E32="","",IF(D32=0,0,IF(E32=0,0,(E32-D32)/D32))))</f>
        <v>1.0585495037739614E-2</v>
      </c>
      <c r="G32" s="43"/>
      <c r="H32" s="40">
        <v>356.91708401566592</v>
      </c>
      <c r="I32" s="41">
        <v>335.89000982478666</v>
      </c>
      <c r="J32" s="42">
        <f>IF(H32="","",IF(I32="","",IF(H32=0,0,IF(I32=0,0,(I32-H32)/H32))))</f>
        <v>-5.891305048865729E-2</v>
      </c>
      <c r="L32" s="44">
        <v>20.528717749712477</v>
      </c>
      <c r="M32" s="3">
        <v>19.406006749712478</v>
      </c>
      <c r="N32" s="42">
        <f>IF(L32="","",IF(M32="","",IF(L32=0,0,IF(M32=0,0,(M32-L32)/L32))))</f>
        <v>-5.4689777203241224E-2</v>
      </c>
      <c r="P32" s="44">
        <v>37.329840174912434</v>
      </c>
      <c r="Q32" s="3">
        <v>35.065125809177886</v>
      </c>
      <c r="R32" s="42">
        <f>IF(P32="","",IF(Q32="","",IF(P32=0,0,IF(Q32=0,0,(Q32-P32)/P32))))</f>
        <v>-6.0667668415482587E-2</v>
      </c>
      <c r="T32" s="44">
        <v>25.813851979999999</v>
      </c>
      <c r="U32" s="3">
        <v>24.046254944022362</v>
      </c>
      <c r="V32" s="42">
        <f>IF(T32="","",IF(U32="","",IF(T32=0,0,IF(U32=0,0,(U32-T32)/T32))))</f>
        <v>-6.8474749035794119E-2</v>
      </c>
      <c r="X32" s="44">
        <v>83.181495026038974</v>
      </c>
      <c r="Y32" s="3">
        <v>79.454337926038974</v>
      </c>
      <c r="Z32" s="42">
        <f>IF(X32="","",IF(Y32="","",IF(X32=0,0,IF(Y32=0,0,(Y32-X32)/X32))))</f>
        <v>-4.480752718898906E-2</v>
      </c>
      <c r="AB32" s="40">
        <v>601.44010097829369</v>
      </c>
      <c r="AC32" s="41">
        <v>572.35301328570222</v>
      </c>
      <c r="AD32" s="42">
        <f>IF(AB32="","",IF(AC32="","",IF(AB32=0,0,IF(AC32=0,0,(AC32-AB32)/AB32))))</f>
        <v>-4.8362401584594768E-2</v>
      </c>
    </row>
    <row r="33" spans="1:31" ht="15" customHeight="1" x14ac:dyDescent="0.3">
      <c r="A33" s="45"/>
      <c r="B33" s="46" t="s">
        <v>11</v>
      </c>
      <c r="C33" s="47"/>
      <c r="D33" s="41">
        <f>IF(D32="","",D32+D30)</f>
        <v>716.59898730879411</v>
      </c>
      <c r="E33" s="41">
        <f>IF(E32="","",E32+E30)</f>
        <v>740.29022026909934</v>
      </c>
      <c r="F33" s="42">
        <f>IF(D33="","",IF(E33="","",IF(D33=0,0,IF(E33=0,0,(E33-D33)/D33))))</f>
        <v>3.3060656489731118E-2</v>
      </c>
      <c r="G33" s="43"/>
      <c r="H33" s="40">
        <f>IF(H32="","",H32+H30)</f>
        <v>3798.2885831892099</v>
      </c>
      <c r="I33" s="41">
        <f>IF(I32="","",I32+I30)</f>
        <v>3808.3946694819606</v>
      </c>
      <c r="J33" s="42">
        <f>IF(H33="","",IF(I33="","",IF(H33=0,0,IF(I33=0,0,(I33-H33)/H33))))</f>
        <v>2.6606946974695499E-3</v>
      </c>
      <c r="L33" s="44">
        <f>IF(L32="","",L32+L30)</f>
        <v>199.51932319539327</v>
      </c>
      <c r="M33" s="3">
        <f>IF(M32="","",M32+M30)</f>
        <v>190.53515852739329</v>
      </c>
      <c r="N33" s="42">
        <f>IF(L33="","",IF(M33="","",IF(L33=0,0,IF(M33=0,0,(M33-L33)/L33))))</f>
        <v>-4.5029045428354848E-2</v>
      </c>
      <c r="P33" s="44">
        <f>IF(P32="","",P32+P30)</f>
        <v>326.88086232074124</v>
      </c>
      <c r="Q33" s="3">
        <f>IF(Q32="","",Q32+Q30)</f>
        <v>327.30689932231724</v>
      </c>
      <c r="R33" s="42">
        <f>IF(P33="","",IF(Q33="","",IF(P33=0,0,IF(Q33=0,0,(Q33-P33)/P33))))</f>
        <v>1.3033403012684076E-3</v>
      </c>
      <c r="T33" s="44">
        <f>IF(T32="","",T32+T30)</f>
        <v>233.09306541608771</v>
      </c>
      <c r="U33" s="3">
        <f>IF(U32="","",U32+U30)</f>
        <v>224.34657620651777</v>
      </c>
      <c r="V33" s="42">
        <f>IF(T33="","",IF(U33="","",IF(T33=0,0,IF(U33=0,0,(U33-T33)/T33))))</f>
        <v>-3.7523592535697439E-2</v>
      </c>
      <c r="X33" s="44">
        <f>IF(X32="","",X32+X30)</f>
        <v>672.23603964687265</v>
      </c>
      <c r="Y33" s="3">
        <f>IF(Y32="","",Y32+Y30)</f>
        <v>647.6607124568726</v>
      </c>
      <c r="Z33" s="42">
        <f>IF(X33="","",IF(Y33="","",IF(X33=0,0,IF(Y33=0,0,(Y33-X33)/X33))))</f>
        <v>-3.6557586533012325E-2</v>
      </c>
      <c r="AB33" s="40">
        <f>IF(AB32="","",AB32+AB30)</f>
        <v>5946.6168610771001</v>
      </c>
      <c r="AC33" s="41">
        <f>IF(AC32="","",AC32+AC30)</f>
        <v>5938.5342362641613</v>
      </c>
      <c r="AD33" s="42">
        <f>IF(AB33="","",IF(AC33="","",IF(AB33=0,0,IF(AC33=0,0,(AC33-AB33)/AB33))))</f>
        <v>-1.3591971707211659E-3</v>
      </c>
    </row>
    <row r="34" spans="1:31" ht="15" customHeight="1" x14ac:dyDescent="0.3">
      <c r="A34" s="45"/>
      <c r="D34" s="40"/>
      <c r="E34" s="41"/>
      <c r="F34" s="42"/>
      <c r="G34" s="43"/>
      <c r="H34" s="40"/>
      <c r="I34" s="41"/>
      <c r="J34" s="42"/>
      <c r="L34" s="44"/>
      <c r="N34" s="42"/>
      <c r="P34" s="44"/>
      <c r="R34" s="42"/>
      <c r="T34" s="44"/>
      <c r="V34" s="42"/>
      <c r="X34" s="44"/>
      <c r="Z34" s="42"/>
      <c r="AB34" s="40"/>
      <c r="AC34" s="41"/>
      <c r="AD34" s="42"/>
    </row>
    <row r="35" spans="1:31" ht="15" customHeight="1" x14ac:dyDescent="0.3">
      <c r="A35" s="37" t="s">
        <v>19</v>
      </c>
      <c r="B35" s="38"/>
      <c r="C35" s="39"/>
      <c r="D35" s="40">
        <v>80.27118891541312</v>
      </c>
      <c r="E35" s="41" t="s">
        <v>49</v>
      </c>
      <c r="F35" s="42" t="str">
        <f>IF(D35="","",IF(E35="","",IF(D35=0,0,IF(E35=0,0,(E35-D35)/D35))))</f>
        <v/>
      </c>
      <c r="G35" s="43"/>
      <c r="H35" s="40">
        <v>347.63767174399214</v>
      </c>
      <c r="I35" s="41" t="s">
        <v>49</v>
      </c>
      <c r="J35" s="42" t="str">
        <f>IF(H35="","",IF(I35="","",IF(H35=0,0,IF(I35=0,0,(I35-H35)/H35))))</f>
        <v/>
      </c>
      <c r="L35" s="44">
        <v>20.799198950214237</v>
      </c>
      <c r="M35" s="3" t="s">
        <v>49</v>
      </c>
      <c r="N35" s="42" t="str">
        <f>IF(L35="","",IF(M35="","",IF(L35=0,0,IF(M35=0,0,(M35-L35)/L35))))</f>
        <v/>
      </c>
      <c r="P35" s="44">
        <v>40.307405170224605</v>
      </c>
      <c r="Q35" s="3" t="s">
        <v>49</v>
      </c>
      <c r="R35" s="42" t="str">
        <f>IF(P35="","",IF(Q35="","",IF(P35=0,0,IF(Q35=0,0,(Q35-P35)/P35))))</f>
        <v/>
      </c>
      <c r="T35" s="44">
        <v>27.833832659999999</v>
      </c>
      <c r="U35" s="3" t="s">
        <v>49</v>
      </c>
      <c r="V35" s="42" t="str">
        <f>IF(T35="","",IF(U35="","",IF(T35=0,0,IF(U35=0,0,(U35-T35)/T35))))</f>
        <v/>
      </c>
      <c r="X35" s="44">
        <v>79.268782800413589</v>
      </c>
      <c r="Y35" s="3" t="s">
        <v>49</v>
      </c>
      <c r="Z35" s="42" t="str">
        <f>IF(X35="","",IF(Y35="","",IF(X35=0,0,IF(Y35=0,0,(Y35-X35)/X35))))</f>
        <v/>
      </c>
      <c r="AB35" s="40">
        <v>596.11808024025765</v>
      </c>
      <c r="AC35" s="41" t="s">
        <v>49</v>
      </c>
      <c r="AD35" s="42" t="str">
        <f>IF(AB35="","",IF(AC35="","",IF(AB35=0,0,IF(AC35=0,0,(AC35-AB35)/AB35))))</f>
        <v/>
      </c>
    </row>
    <row r="36" spans="1:31" ht="15" customHeight="1" x14ac:dyDescent="0.3">
      <c r="A36" s="45"/>
      <c r="B36" s="46" t="s">
        <v>11</v>
      </c>
      <c r="C36" s="47"/>
      <c r="D36" s="41">
        <f>IF(D35="","",D35+D33)</f>
        <v>796.87017622420717</v>
      </c>
      <c r="E36" s="41" t="str">
        <f>IF(E35="","",E35+E33)</f>
        <v/>
      </c>
      <c r="F36" s="42" t="str">
        <f>IF(D36="","",IF(E36="","",IF(D36=0,0,IF(E36=0,0,(E36-D36)/D36))))</f>
        <v/>
      </c>
      <c r="G36" s="43"/>
      <c r="H36" s="40">
        <f>IF(H35="","",H35+H33)</f>
        <v>4145.9262549332025</v>
      </c>
      <c r="I36" s="41" t="str">
        <f>IF(I35="","",I35+I33)</f>
        <v/>
      </c>
      <c r="J36" s="42" t="str">
        <f>IF(H36="","",IF(I36="","",IF(H36=0,0,IF(I36=0,0,(I36-H36)/H36))))</f>
        <v/>
      </c>
      <c r="L36" s="44">
        <f>IF(L35="","",L35+L33)</f>
        <v>220.31852214560752</v>
      </c>
      <c r="M36" s="3" t="str">
        <f>IF(M35="","",M35+M33)</f>
        <v/>
      </c>
      <c r="N36" s="42" t="str">
        <f>IF(L36="","",IF(M36="","",IF(L36=0,0,IF(M36=0,0,(M36-L36)/L36))))</f>
        <v/>
      </c>
      <c r="P36" s="44">
        <f>IF(P35="","",P35+P33)</f>
        <v>367.18826749096587</v>
      </c>
      <c r="Q36" s="3" t="str">
        <f>IF(Q35="","",Q35+Q33)</f>
        <v/>
      </c>
      <c r="R36" s="42" t="str">
        <f>IF(P36="","",IF(Q36="","",IF(P36=0,0,IF(Q36=0,0,(Q36-P36)/P36))))</f>
        <v/>
      </c>
      <c r="T36" s="44">
        <f>IF(T35="","",T35+T33)</f>
        <v>260.9268980760877</v>
      </c>
      <c r="U36" s="3" t="str">
        <f>IF(U35="","",U35+U33)</f>
        <v/>
      </c>
      <c r="V36" s="42" t="str">
        <f>IF(T36="","",IF(U36="","",IF(T36=0,0,IF(U36=0,0,(U36-T36)/T36))))</f>
        <v/>
      </c>
      <c r="X36" s="44">
        <f>IF(X35="","",X35+X33)</f>
        <v>751.50482244728619</v>
      </c>
      <c r="Y36" s="3" t="str">
        <f>IF(Y35="","",Y35+Y33)</f>
        <v/>
      </c>
      <c r="Z36" s="42" t="str">
        <f>IF(X36="","",IF(Y36="","",IF(X36=0,0,IF(Y36=0,0,(Y36-X36)/X36))))</f>
        <v/>
      </c>
      <c r="AB36" s="40">
        <f>IF(AB35="","",AB35+AB33)</f>
        <v>6542.7349413173579</v>
      </c>
      <c r="AC36" s="41" t="str">
        <f>IF(AC35="","",AC35+AC33)</f>
        <v/>
      </c>
      <c r="AD36" s="42" t="str">
        <f>IF(AB36="","",IF(AC36="","",IF(AB36=0,0,IF(AC36=0,0,(AC36-AB36)/AB36))))</f>
        <v/>
      </c>
    </row>
    <row r="37" spans="1:31" ht="15" customHeight="1" x14ac:dyDescent="0.3">
      <c r="A37" s="45"/>
      <c r="D37" s="40"/>
      <c r="E37" s="41"/>
      <c r="F37" s="42"/>
      <c r="G37" s="43"/>
      <c r="H37" s="40"/>
      <c r="I37" s="41"/>
      <c r="J37" s="42"/>
      <c r="L37" s="44"/>
      <c r="N37" s="42"/>
      <c r="P37" s="44"/>
      <c r="R37" s="42"/>
      <c r="T37" s="44"/>
      <c r="V37" s="42"/>
      <c r="X37" s="44"/>
      <c r="Z37" s="42"/>
      <c r="AB37" s="40"/>
      <c r="AC37" s="41"/>
      <c r="AD37" s="42"/>
    </row>
    <row r="38" spans="1:31" ht="15" customHeight="1" x14ac:dyDescent="0.3">
      <c r="A38" s="37" t="s">
        <v>20</v>
      </c>
      <c r="B38" s="38"/>
      <c r="C38" s="39"/>
      <c r="D38" s="40">
        <v>78.294368229888676</v>
      </c>
      <c r="E38" s="41" t="s">
        <v>49</v>
      </c>
      <c r="F38" s="42" t="str">
        <f>IF(D38="","",IF(E38="","",IF(D38=0,0,IF(E38=0,0,(E38-D38)/D38))))</f>
        <v/>
      </c>
      <c r="G38" s="43"/>
      <c r="H38" s="40">
        <v>353.78937644935974</v>
      </c>
      <c r="I38" s="41" t="s">
        <v>49</v>
      </c>
      <c r="J38" s="42" t="str">
        <f>IF(H38="","",IF(I38="","",IF(H38=0,0,IF(I38=0,0,(I38-H38)/H38))))</f>
        <v/>
      </c>
      <c r="L38" s="44">
        <v>19.612778210367452</v>
      </c>
      <c r="M38" s="3" t="s">
        <v>49</v>
      </c>
      <c r="N38" s="42" t="str">
        <f>IF(L38="","",IF(M38="","",IF(L38=0,0,IF(M38=0,0,(M38-L38)/L38))))</f>
        <v/>
      </c>
      <c r="P38" s="44">
        <v>39.539364351709494</v>
      </c>
      <c r="Q38" s="3" t="s">
        <v>49</v>
      </c>
      <c r="R38" s="42" t="str">
        <f>IF(P38="","",IF(Q38="","",IF(P38=0,0,IF(Q38=0,0,(Q38-P38)/P38))))</f>
        <v/>
      </c>
      <c r="T38" s="44">
        <v>26.701002163725434</v>
      </c>
      <c r="U38" s="3" t="s">
        <v>49</v>
      </c>
      <c r="V38" s="42" t="str">
        <f>IF(T38="","",IF(U38="","",IF(T38=0,0,IF(U38=0,0,(U38-T38)/T38))))</f>
        <v/>
      </c>
      <c r="X38" s="44">
        <v>73.899039444678834</v>
      </c>
      <c r="Y38" s="3" t="s">
        <v>49</v>
      </c>
      <c r="Z38" s="42" t="str">
        <f>IF(X38="","",IF(Y38="","",IF(X38=0,0,IF(Y38=0,0,(Y38-X38)/X38))))</f>
        <v/>
      </c>
      <c r="AB38" s="40">
        <v>591.83592884972961</v>
      </c>
      <c r="AC38" s="41" t="s">
        <v>49</v>
      </c>
      <c r="AD38" s="42" t="str">
        <f>IF(AB38="","",IF(AC38="","",IF(AB38=0,0,IF(AC38=0,0,(AC38-AB38)/AB38))))</f>
        <v/>
      </c>
    </row>
    <row r="39" spans="1:31" ht="15" customHeight="1" x14ac:dyDescent="0.3">
      <c r="A39" s="45"/>
      <c r="B39" s="46" t="s">
        <v>11</v>
      </c>
      <c r="C39" s="47"/>
      <c r="D39" s="41">
        <f>IF(D38="","",D38+D36)</f>
        <v>875.1645444540959</v>
      </c>
      <c r="E39" s="41" t="str">
        <f>IF(E38="","",E38+E36)</f>
        <v/>
      </c>
      <c r="F39" s="42" t="str">
        <f>IF(D39="","",IF(E39="","",IF(D39=0,0,IF(E39=0,0,(E39-D39)/D39))))</f>
        <v/>
      </c>
      <c r="G39" s="43"/>
      <c r="H39" s="40">
        <f>IF(H38="","",H38+H36)</f>
        <v>4499.7156313825626</v>
      </c>
      <c r="I39" s="41" t="str">
        <f>IF(I38="","",I38+I36)</f>
        <v/>
      </c>
      <c r="J39" s="42" t="str">
        <f>IF(H39="","",IF(I39="","",IF(H39=0,0,IF(I39=0,0,(I39-H39)/H39))))</f>
        <v/>
      </c>
      <c r="L39" s="44">
        <f>IF(L38="","",L38+L36)</f>
        <v>239.93130035597497</v>
      </c>
      <c r="M39" s="3" t="str">
        <f>IF(M38="","",M38+M36)</f>
        <v/>
      </c>
      <c r="N39" s="42" t="str">
        <f>IF(L39="","",IF(M39="","",IF(L39=0,0,IF(M39=0,0,(M39-L39)/L39))))</f>
        <v/>
      </c>
      <c r="P39" s="44">
        <f>IF(P38="","",P38+P36)</f>
        <v>406.72763184267535</v>
      </c>
      <c r="Q39" s="3" t="str">
        <f>IF(Q38="","",Q38+Q36)</f>
        <v/>
      </c>
      <c r="R39" s="42" t="str">
        <f>IF(P39="","",IF(Q39="","",IF(P39=0,0,IF(Q39=0,0,(Q39-P39)/P39))))</f>
        <v/>
      </c>
      <c r="T39" s="44">
        <f>IF(T38="","",T38+T36)</f>
        <v>287.62790023981313</v>
      </c>
      <c r="U39" s="3" t="str">
        <f>IF(U38="","",U38+U36)</f>
        <v/>
      </c>
      <c r="V39" s="42" t="str">
        <f>IF(T39="","",IF(U39="","",IF(T39=0,0,IF(U39=0,0,(U39-T39)/T39))))</f>
        <v/>
      </c>
      <c r="X39" s="44">
        <f>IF(X38="","",X38+X36)</f>
        <v>825.40386189196499</v>
      </c>
      <c r="Y39" s="3" t="str">
        <f>IF(Y38="","",Y38+Y36)</f>
        <v/>
      </c>
      <c r="Z39" s="42" t="str">
        <f>IF(X39="","",IF(Y39="","",IF(X39=0,0,IF(Y39=0,0,(Y39-X39)/X39))))</f>
        <v/>
      </c>
      <c r="AB39" s="40">
        <f>IF(AB38="","",AB38+AB36)</f>
        <v>7134.5708701670874</v>
      </c>
      <c r="AC39" s="41" t="str">
        <f>IF(AC38="","",AC38+AC36)</f>
        <v/>
      </c>
      <c r="AD39" s="42" t="str">
        <f>IF(AB39="","",IF(AC39="","",IF(AB39=0,0,IF(AC39=0,0,(AC39-AB39)/AB39))))</f>
        <v/>
      </c>
    </row>
    <row r="40" spans="1:31" ht="15" customHeight="1" x14ac:dyDescent="0.3">
      <c r="A40" s="45"/>
      <c r="D40" s="40"/>
      <c r="E40" s="41"/>
      <c r="F40" s="42"/>
      <c r="G40" s="43"/>
      <c r="H40" s="40"/>
      <c r="I40" s="41"/>
      <c r="J40" s="42"/>
      <c r="L40" s="44"/>
      <c r="N40" s="42"/>
      <c r="P40" s="44"/>
      <c r="R40" s="42"/>
      <c r="T40" s="44"/>
      <c r="V40" s="42"/>
      <c r="X40" s="44"/>
      <c r="Z40" s="42"/>
      <c r="AB40" s="40"/>
      <c r="AC40" s="41"/>
      <c r="AD40" s="42"/>
    </row>
    <row r="41" spans="1:31" ht="15" customHeight="1" x14ac:dyDescent="0.3">
      <c r="A41" s="37" t="s">
        <v>21</v>
      </c>
      <c r="B41" s="38"/>
      <c r="C41" s="39"/>
      <c r="D41" s="40">
        <v>82.621633534510167</v>
      </c>
      <c r="E41" s="41" t="s">
        <v>49</v>
      </c>
      <c r="F41" s="42" t="str">
        <f>IF(D41="","",IF(E41="","",IF(D41=0,0,IF(E41=0,0,(E41-D41)/D41))))</f>
        <v/>
      </c>
      <c r="G41" s="43"/>
      <c r="H41" s="40">
        <v>405.39524921311607</v>
      </c>
      <c r="I41" s="41" t="s">
        <v>49</v>
      </c>
      <c r="J41" s="42" t="str">
        <f>IF(H41="","",IF(I41="","",IF(H41=0,0,IF(I41=0,0,(I41-H41)/H41))))</f>
        <v/>
      </c>
      <c r="L41" s="44">
        <v>20.993019114418335</v>
      </c>
      <c r="M41" s="3" t="s">
        <v>49</v>
      </c>
      <c r="N41" s="42" t="str">
        <f>IF(L41="","",IF(M41="","",IF(L41=0,0,IF(M41=0,0,(M41-L41)/L41))))</f>
        <v/>
      </c>
      <c r="P41" s="44">
        <v>38.817439326768984</v>
      </c>
      <c r="Q41" s="3" t="s">
        <v>49</v>
      </c>
      <c r="R41" s="42" t="str">
        <f>IF(P41="","",IF(Q41="","",IF(P41=0,0,IF(Q41=0,0,(Q41-P41)/P41))))</f>
        <v/>
      </c>
      <c r="T41" s="44">
        <v>28.382888098434581</v>
      </c>
      <c r="U41" s="3" t="s">
        <v>49</v>
      </c>
      <c r="V41" s="42" t="str">
        <f>IF(T41="","",IF(U41="","",IF(T41=0,0,IF(U41=0,0,(U41-T41)/T41))))</f>
        <v/>
      </c>
      <c r="X41" s="44">
        <v>68.849716015000325</v>
      </c>
      <c r="Y41" s="3" t="s">
        <v>49</v>
      </c>
      <c r="Z41" s="42" t="str">
        <f>IF(X41="","",IF(Y41="","",IF(X41=0,0,IF(Y41=0,0,(Y41-X41)/X41))))</f>
        <v/>
      </c>
      <c r="AB41" s="40">
        <v>645.05994530224848</v>
      </c>
      <c r="AC41" s="41" t="s">
        <v>49</v>
      </c>
      <c r="AD41" s="42" t="str">
        <f>IF(AB41="","",IF(AC41="","",IF(AB41=0,0,IF(AC41=0,0,(AC41-AB41)/AB41))))</f>
        <v/>
      </c>
    </row>
    <row r="42" spans="1:31" ht="15" customHeight="1" x14ac:dyDescent="0.3">
      <c r="A42" s="45"/>
      <c r="B42" s="46" t="s">
        <v>11</v>
      </c>
      <c r="C42" s="47"/>
      <c r="D42" s="41">
        <f>IF(D41="","",D41+D39)</f>
        <v>957.78617798860603</v>
      </c>
      <c r="E42" s="41" t="str">
        <f>IF(E41="","",E41+E39)</f>
        <v/>
      </c>
      <c r="F42" s="42" t="str">
        <f>IF(D42="","",IF(E42="","",IF(D42=0,0,IF(E42=0,0,(E42-D42)/D42))))</f>
        <v/>
      </c>
      <c r="G42" s="43"/>
      <c r="H42" s="40">
        <f>IF(H41="","",H41+H39)</f>
        <v>4905.1108805956783</v>
      </c>
      <c r="I42" s="41" t="str">
        <f>IF(I41="","",I41+I39)</f>
        <v/>
      </c>
      <c r="J42" s="42" t="str">
        <f>IF(H42="","",IF(I42="","",IF(H42=0,0,IF(I42=0,0,(I42-H42)/H42))))</f>
        <v/>
      </c>
      <c r="L42" s="44">
        <f>IF(L41="","",L41+L39)</f>
        <v>260.9243194703933</v>
      </c>
      <c r="M42" s="3" t="str">
        <f>IF(M41="","",M41+M39)</f>
        <v/>
      </c>
      <c r="N42" s="42" t="str">
        <f>IF(L42="","",IF(M42="","",IF(L42=0,0,IF(M42=0,0,(M42-L42)/L42))))</f>
        <v/>
      </c>
      <c r="P42" s="44">
        <f>IF(P41="","",P41+P39)</f>
        <v>445.54507116944433</v>
      </c>
      <c r="Q42" s="3" t="str">
        <f>IF(Q41="","",Q41+Q39)</f>
        <v/>
      </c>
      <c r="R42" s="42" t="str">
        <f>IF(P42="","",IF(Q42="","",IF(P42=0,0,IF(Q42=0,0,(Q42-P42)/P42))))</f>
        <v/>
      </c>
      <c r="T42" s="44">
        <f>IF(T41="","",T41+T39)</f>
        <v>316.01078833824772</v>
      </c>
      <c r="U42" s="3" t="str">
        <f>IF(U41="","",U41+U39)</f>
        <v/>
      </c>
      <c r="V42" s="42" t="str">
        <f>IF(T42="","",IF(U42="","",IF(T42=0,0,IF(U42=0,0,(U42-T42)/T42))))</f>
        <v/>
      </c>
      <c r="X42" s="44">
        <f>IF(X41="","",X41+X39)</f>
        <v>894.25357790696535</v>
      </c>
      <c r="Y42" s="3" t="str">
        <f>IF(Y41="","",Y41+Y39)</f>
        <v/>
      </c>
      <c r="Z42" s="42" t="str">
        <f>IF(X42="","",IF(Y42="","",IF(X42=0,0,IF(Y42=0,0,(Y42-X42)/X42))))</f>
        <v/>
      </c>
      <c r="AB42" s="40">
        <f>IF(AB41="","",AB41+AB39)</f>
        <v>7779.6308154693361</v>
      </c>
      <c r="AC42" s="41" t="str">
        <f>IF(AC41="","",AC41+AC39)</f>
        <v/>
      </c>
      <c r="AD42" s="42" t="str">
        <f>IF(AB42="","",IF(AC42="","",IF(AB42=0,0,IF(AC42=0,0,(AC42-AB42)/AB42))))</f>
        <v/>
      </c>
    </row>
    <row r="43" spans="1:31" ht="15" customHeight="1" x14ac:dyDescent="0.3">
      <c r="A43" s="45"/>
      <c r="D43" s="40"/>
      <c r="E43" s="41"/>
      <c r="F43" s="42"/>
      <c r="G43" s="43"/>
      <c r="H43" s="40"/>
      <c r="I43" s="41"/>
      <c r="J43" s="42"/>
      <c r="L43" s="44"/>
      <c r="N43" s="42"/>
      <c r="P43" s="44"/>
      <c r="R43" s="42"/>
      <c r="T43" s="44"/>
      <c r="V43" s="42"/>
      <c r="X43" s="44"/>
      <c r="Z43" s="42"/>
      <c r="AB43" s="40"/>
      <c r="AC43" s="41"/>
      <c r="AD43" s="42"/>
    </row>
    <row r="44" spans="1:31" ht="15" customHeight="1" x14ac:dyDescent="0.3">
      <c r="A44" s="37" t="s">
        <v>22</v>
      </c>
      <c r="B44" s="38"/>
      <c r="C44" s="39"/>
      <c r="D44" s="40">
        <v>82.448560620983173</v>
      </c>
      <c r="E44" s="41" t="s">
        <v>49</v>
      </c>
      <c r="F44" s="42" t="str">
        <f>IF(D44="","",IF(E44="","",IF(D44=0,0,IF(E44=0,0,(E44-D44)/D44))))</f>
        <v/>
      </c>
      <c r="G44" s="43"/>
      <c r="H44" s="40">
        <v>391.24299107527366</v>
      </c>
      <c r="I44" s="41" t="s">
        <v>49</v>
      </c>
      <c r="J44" s="42" t="str">
        <f>IF(H44="","",IF(I44="","",IF(H44=0,0,IF(I44=0,0,(I44-H44)/H44))))</f>
        <v/>
      </c>
      <c r="L44" s="44">
        <v>21.182327898875201</v>
      </c>
      <c r="M44" s="3" t="s">
        <v>49</v>
      </c>
      <c r="N44" s="42" t="str">
        <f>IF(L44="","",IF(M44="","",IF(L44=0,0,IF(M44=0,0,(M44-L44)/L44))))</f>
        <v/>
      </c>
      <c r="P44" s="44">
        <v>33.259612660917668</v>
      </c>
      <c r="Q44" s="3" t="s">
        <v>49</v>
      </c>
      <c r="R44" s="42" t="str">
        <f>IF(P44="","",IF(Q44="","",IF(P44=0,0,IF(Q44=0,0,(Q44-P44)/P44))))</f>
        <v/>
      </c>
      <c r="T44" s="44">
        <v>28.117801312191535</v>
      </c>
      <c r="U44" s="3" t="s">
        <v>49</v>
      </c>
      <c r="V44" s="42" t="str">
        <f>IF(T44="","",IF(U44="","",IF(T44=0,0,IF(U44=0,0,(U44-T44)/T44))))</f>
        <v/>
      </c>
      <c r="X44" s="44">
        <v>40.056299835807835</v>
      </c>
      <c r="Y44" s="3" t="s">
        <v>49</v>
      </c>
      <c r="Z44" s="42" t="str">
        <f>IF(X44="","",IF(Y44="","",IF(X44=0,0,IF(Y44=0,0,(Y44-X44)/X44))))</f>
        <v/>
      </c>
      <c r="AB44" s="40">
        <v>596.30759340404904</v>
      </c>
      <c r="AC44" s="41" t="s">
        <v>49</v>
      </c>
      <c r="AD44" s="42" t="str">
        <f>IF(AB44="","",IF(AC44="","",IF(AB44=0,0,IF(AC44=0,0,(AC44-AB44)/AB44))))</f>
        <v/>
      </c>
    </row>
    <row r="45" spans="1:31" ht="15" customHeight="1" x14ac:dyDescent="0.3">
      <c r="A45" s="45"/>
      <c r="B45" s="46" t="s">
        <v>11</v>
      </c>
      <c r="C45" s="47"/>
      <c r="D45" s="41">
        <f>IF(D44="","",D44+D42)</f>
        <v>1040.2347386095892</v>
      </c>
      <c r="E45" s="41" t="str">
        <f>IF(E44="","",E44+E42)</f>
        <v/>
      </c>
      <c r="F45" s="42" t="str">
        <f>IF(D45="","",IF(E45="","",IF(D45=0,0,IF(E45=0,0,(E45-D45)/D45))))</f>
        <v/>
      </c>
      <c r="G45" s="43"/>
      <c r="H45" s="40">
        <f>IF(H44="","",H44+H42)</f>
        <v>5296.3538716709518</v>
      </c>
      <c r="I45" s="41" t="str">
        <f>IF(I44="","",I44+I42)</f>
        <v/>
      </c>
      <c r="J45" s="42" t="str">
        <f>IF(H45="","",IF(I45="","",IF(H45=0,0,IF(I45=0,0,(I45-H45)/H45))))</f>
        <v/>
      </c>
      <c r="L45" s="44">
        <f>IF(L44="","",L44+L42)</f>
        <v>282.1066473692685</v>
      </c>
      <c r="M45" s="3" t="str">
        <f>IF(M44="","",M44+M42)</f>
        <v/>
      </c>
      <c r="N45" s="42" t="str">
        <f>IF(L45="","",IF(M45="","",IF(L45=0,0,IF(M45=0,0,(M45-L45)/L45))))</f>
        <v/>
      </c>
      <c r="P45" s="44">
        <f>IF(P44="","",P44+P42)</f>
        <v>478.80468383036202</v>
      </c>
      <c r="Q45" s="3" t="str">
        <f>IF(Q44="","",Q44+Q42)</f>
        <v/>
      </c>
      <c r="R45" s="42" t="str">
        <f>IF(P45="","",IF(Q45="","",IF(P45=0,0,IF(Q45=0,0,(Q45-P45)/P45))))</f>
        <v/>
      </c>
      <c r="T45" s="44">
        <f>IF(T44="","",T44+T42)</f>
        <v>344.12858965043927</v>
      </c>
      <c r="U45" s="3" t="str">
        <f>IF(U44="","",U44+U42)</f>
        <v/>
      </c>
      <c r="V45" s="42" t="str">
        <f>IF(T45="","",IF(U45="","",IF(T45=0,0,IF(U45=0,0,(U45-T45)/T45))))</f>
        <v/>
      </c>
      <c r="X45" s="44">
        <f>IF(X44="","",X44+X42)</f>
        <v>934.30987774277321</v>
      </c>
      <c r="Y45" s="3" t="str">
        <f>IF(Y44="","",Y44+Y42)</f>
        <v/>
      </c>
      <c r="Z45" s="42" t="str">
        <f>IF(X45="","",IF(Y45="","",IF(X45=0,0,IF(Y45=0,0,(Y45-X45)/X45))))</f>
        <v/>
      </c>
      <c r="AB45" s="40">
        <f>IF(AB44="","",AB44+AB42)</f>
        <v>8375.9384088733859</v>
      </c>
      <c r="AC45" s="41" t="str">
        <f>IF(AC44="","",AC44+AC42)</f>
        <v/>
      </c>
      <c r="AD45" s="42" t="str">
        <f>IF(AB45="","",IF(AC45="","",IF(AB45=0,0,IF(AC45=0,0,(AC45-AB45)/AB45))))</f>
        <v/>
      </c>
    </row>
    <row r="46" spans="1:31" x14ac:dyDescent="0.3">
      <c r="D46" s="44"/>
      <c r="F46" s="48"/>
      <c r="H46" s="44"/>
      <c r="J46" s="48"/>
      <c r="L46" s="44"/>
      <c r="N46" s="48"/>
      <c r="P46" s="44"/>
      <c r="R46" s="48"/>
      <c r="T46" s="44"/>
      <c r="V46" s="48"/>
      <c r="X46" s="44"/>
      <c r="Z46" s="48"/>
      <c r="AB46" s="44"/>
      <c r="AD46" s="48"/>
    </row>
    <row r="47" spans="1:31" s="56" customFormat="1" ht="24" customHeight="1" x14ac:dyDescent="0.3">
      <c r="A47" s="49" t="s">
        <v>23</v>
      </c>
      <c r="B47" s="50"/>
      <c r="C47" s="51"/>
      <c r="D47" s="52">
        <f>D45</f>
        <v>1040.2347386095892</v>
      </c>
      <c r="E47" s="53" t="str">
        <f>E45</f>
        <v/>
      </c>
      <c r="F47" s="54" t="str">
        <f>IF(D47="","",IF(E47="","",IF(D47=0,0,IF(E47=0,0,(E47-D47)/D47))))</f>
        <v/>
      </c>
      <c r="G47" s="55"/>
      <c r="H47" s="52">
        <f>H45</f>
        <v>5296.3538716709518</v>
      </c>
      <c r="I47" s="53" t="str">
        <f>I45</f>
        <v/>
      </c>
      <c r="J47" s="54" t="str">
        <f>IF(H47="","",IF(I47="","",IF(H47=0,0,IF(I47=0,0,(I47-H47)/H47))))</f>
        <v/>
      </c>
      <c r="K47" s="55"/>
      <c r="L47" s="52">
        <f>L45</f>
        <v>282.1066473692685</v>
      </c>
      <c r="M47" s="53" t="str">
        <f>M45</f>
        <v/>
      </c>
      <c r="N47" s="54" t="str">
        <f>IF(L47="","",IF(M47="","",IF(L47=0,0,IF(M47=0,0,(M47-L47)/L47))))</f>
        <v/>
      </c>
      <c r="O47" s="55"/>
      <c r="P47" s="52">
        <f>P45</f>
        <v>478.80468383036202</v>
      </c>
      <c r="Q47" s="53" t="str">
        <f>Q45</f>
        <v/>
      </c>
      <c r="R47" s="54" t="str">
        <f>IF(P47="","",IF(Q47="","",IF(P47=0,0,IF(Q47=0,0,(Q47-P47)/P47))))</f>
        <v/>
      </c>
      <c r="S47" s="55"/>
      <c r="T47" s="52">
        <f>T45</f>
        <v>344.12858965043927</v>
      </c>
      <c r="U47" s="53" t="str">
        <f>U45</f>
        <v/>
      </c>
      <c r="V47" s="54" t="str">
        <f>IF(T47="","",IF(U47="","",IF(T47=0,0,IF(U47=0,0,(U47-T47)/T47))))</f>
        <v/>
      </c>
      <c r="W47" s="55"/>
      <c r="X47" s="52">
        <f>X45</f>
        <v>934.30987774277321</v>
      </c>
      <c r="Y47" s="53" t="str">
        <f>Y45</f>
        <v/>
      </c>
      <c r="Z47" s="54" t="str">
        <f>IF(X47="","",IF(Y47="","",IF(X47=0,0,IF(Y47=0,0,(Y47-X47)/X47))))</f>
        <v/>
      </c>
      <c r="AA47" s="55"/>
      <c r="AB47" s="52">
        <f>AB45</f>
        <v>8375.9384088733859</v>
      </c>
      <c r="AC47" s="53" t="str">
        <f>AC45</f>
        <v/>
      </c>
      <c r="AD47" s="54" t="str">
        <f>IF(AB47="","",IF(AC47="","",IF(AB47=0,0,IF(AC47=0,0,(AC47-AB47)/AB47))))</f>
        <v/>
      </c>
      <c r="AE47" s="55"/>
    </row>
    <row r="48" spans="1:31" x14ac:dyDescent="0.3">
      <c r="D48" s="57"/>
      <c r="E48" s="58"/>
      <c r="F48" s="59"/>
      <c r="G48" s="2"/>
      <c r="H48" s="57"/>
      <c r="I48" s="58"/>
      <c r="J48" s="59"/>
      <c r="K48" s="2"/>
      <c r="L48" s="57"/>
      <c r="M48" s="58"/>
      <c r="N48" s="59"/>
      <c r="O48" s="2"/>
      <c r="P48" s="57"/>
      <c r="Q48" s="58"/>
      <c r="R48" s="59"/>
      <c r="S48" s="2"/>
      <c r="T48" s="57"/>
      <c r="U48" s="58"/>
      <c r="V48" s="59"/>
      <c r="W48" s="2"/>
      <c r="X48" s="57"/>
      <c r="Y48" s="58"/>
      <c r="Z48" s="59"/>
      <c r="AA48" s="2"/>
      <c r="AB48" s="57"/>
      <c r="AC48" s="58"/>
      <c r="AD48" s="59"/>
      <c r="AE48" s="2"/>
    </row>
    <row r="49" spans="1:31" s="67" customFormat="1" ht="24.75" customHeight="1" x14ac:dyDescent="0.3">
      <c r="A49" s="60" t="s">
        <v>24</v>
      </c>
      <c r="B49" s="61"/>
      <c r="C49" s="62"/>
      <c r="D49" s="63">
        <f>IF(D47="","",(D47/$AB$47))</f>
        <v>0.12419321726477535</v>
      </c>
      <c r="E49" s="64" t="str">
        <f>IF(E47="","",(E47/$AC$47))</f>
        <v/>
      </c>
      <c r="F49" s="65"/>
      <c r="G49" s="66"/>
      <c r="H49" s="63">
        <f>IF(H47="","",(H47/$AB$47))</f>
        <v>0.63232961050191672</v>
      </c>
      <c r="I49" s="64" t="str">
        <f>IF(I47="","",(I47/$AC$47))</f>
        <v/>
      </c>
      <c r="J49" s="65"/>
      <c r="K49" s="66"/>
      <c r="L49" s="63">
        <f>IF(L47="","",(L47/$AB$47))</f>
        <v>3.3680601933558575E-2</v>
      </c>
      <c r="M49" s="64" t="str">
        <f>IF(M47="","",(M47/$AC$47))</f>
        <v/>
      </c>
      <c r="N49" s="65"/>
      <c r="O49" s="66"/>
      <c r="P49" s="63">
        <f>IF(P47="","",(P47/$AB$47))</f>
        <v>5.716430332428437E-2</v>
      </c>
      <c r="Q49" s="64" t="str">
        <f>IF(Q47="","",(Q47/$AC$47))</f>
        <v/>
      </c>
      <c r="R49" s="65"/>
      <c r="S49" s="66"/>
      <c r="T49" s="63">
        <f>IF(T47="","",(T47/$AB$47))</f>
        <v>4.1085377285710802E-2</v>
      </c>
      <c r="U49" s="64" t="str">
        <f>IF(U47="","",(U47/$AC$47))</f>
        <v/>
      </c>
      <c r="V49" s="65"/>
      <c r="W49" s="66"/>
      <c r="X49" s="63">
        <f>IF(X47="","",(X47/$AB$47))</f>
        <v>0.111546889689754</v>
      </c>
      <c r="Y49" s="64" t="str">
        <f>IF(Y47="","",(Y47/$AC$47))</f>
        <v/>
      </c>
      <c r="Z49" s="65"/>
      <c r="AA49" s="66"/>
      <c r="AB49" s="63">
        <f>IF(AB47="","",(AB47/$AB$47))</f>
        <v>1</v>
      </c>
      <c r="AC49" s="64" t="str">
        <f>IF(AC47="","",(AC47/$AC$47))</f>
        <v/>
      </c>
      <c r="AD49" s="65"/>
      <c r="AE49" s="66"/>
    </row>
    <row r="50" spans="1:31" x14ac:dyDescent="0.3">
      <c r="A50" s="68" t="s">
        <v>25</v>
      </c>
      <c r="R50" s="3"/>
      <c r="T50" s="1"/>
      <c r="U50" s="1"/>
    </row>
    <row r="51" spans="1:31" x14ac:dyDescent="0.3">
      <c r="A51" s="68" t="s">
        <v>26</v>
      </c>
      <c r="R51" s="3"/>
      <c r="T51" s="1"/>
      <c r="U51" s="1"/>
    </row>
    <row r="52" spans="1:31" x14ac:dyDescent="0.3">
      <c r="A52" s="68" t="s">
        <v>27</v>
      </c>
      <c r="R52" s="3"/>
      <c r="T52" s="1"/>
      <c r="U52" s="1"/>
    </row>
    <row r="54" spans="1:31" x14ac:dyDescent="0.3">
      <c r="A54" s="1" t="s">
        <v>28</v>
      </c>
    </row>
    <row r="55" spans="1:31" x14ac:dyDescent="0.3">
      <c r="A55" s="1" t="s">
        <v>29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66DD-1D2E-4F2E-B252-62C1E7BC906D}">
  <dimension ref="F35"/>
  <sheetViews>
    <sheetView showGridLines="0" topLeftCell="A4" zoomScaleNormal="100" workbookViewId="0">
      <selection activeCell="AD32" sqref="AD32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2025-03-20T00:35:28Z</dcterms:created>
  <dcterms:modified xsi:type="dcterms:W3CDTF">2025-03-20T00:40:13Z</dcterms:modified>
</cp:coreProperties>
</file>