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Regional Offices\Murray Dairy\New File\Program Delivery\Projects\Accelerating Change\Cropping\"/>
    </mc:Choice>
  </mc:AlternateContent>
  <workbookProtection workbookPassword="A8B2" lockStructure="1"/>
  <bookViews>
    <workbookView xWindow="360" yWindow="15" windowWidth="11340" windowHeight="6540"/>
  </bookViews>
  <sheets>
    <sheet name="Maize silage on farm " sheetId="8" r:id="rId1"/>
    <sheet name="Forage Sorghum" sheetId="9" r:id="rId2"/>
  </sheets>
  <calcPr calcId="152511"/>
</workbook>
</file>

<file path=xl/calcChain.xml><?xml version="1.0" encoding="utf-8"?>
<calcChain xmlns="http://schemas.openxmlformats.org/spreadsheetml/2006/main">
  <c r="G18" i="8" l="1"/>
  <c r="G13" i="8" l="1"/>
  <c r="G7" i="8"/>
  <c r="L7" i="9"/>
  <c r="G16" i="9"/>
  <c r="G14" i="9"/>
  <c r="G13" i="9"/>
  <c r="G11" i="9"/>
  <c r="G10" i="9"/>
  <c r="G5" i="9"/>
  <c r="G5" i="8"/>
  <c r="G6" i="8"/>
  <c r="G8" i="8"/>
  <c r="G10" i="8"/>
  <c r="G12" i="8"/>
  <c r="G14" i="8"/>
  <c r="G16" i="8"/>
  <c r="G17" i="8"/>
  <c r="G19" i="8"/>
  <c r="G20" i="8"/>
  <c r="G22" i="8"/>
  <c r="G37" i="8"/>
  <c r="L4" i="8" s="1"/>
  <c r="G6" i="9"/>
  <c r="G7" i="9"/>
  <c r="G9" i="9"/>
  <c r="G17" i="9"/>
  <c r="G19" i="9"/>
  <c r="G24" i="8"/>
  <c r="G25" i="8" l="1"/>
  <c r="G29" i="8" s="1"/>
  <c r="G39" i="8" s="1"/>
  <c r="P5" i="8"/>
  <c r="Q8" i="8"/>
  <c r="L8" i="8"/>
  <c r="N8" i="8"/>
  <c r="Q4" i="8"/>
  <c r="M6" i="8"/>
  <c r="L5" i="8"/>
  <c r="O5" i="8"/>
  <c r="O6" i="8"/>
  <c r="L7" i="8"/>
  <c r="R4" i="8"/>
  <c r="Q5" i="8"/>
  <c r="N5" i="8"/>
  <c r="S6" i="8"/>
  <c r="O8" i="8"/>
  <c r="O4" i="8"/>
  <c r="O7" i="8"/>
  <c r="R7" i="8"/>
  <c r="S4" i="8"/>
  <c r="P4" i="8"/>
  <c r="Q7" i="8"/>
  <c r="R5" i="8"/>
  <c r="N6" i="8"/>
  <c r="L6" i="8"/>
  <c r="M4" i="8"/>
  <c r="S5" i="8"/>
  <c r="M5" i="8"/>
  <c r="P6" i="8"/>
  <c r="R8" i="8"/>
  <c r="M8" i="8"/>
  <c r="N7" i="8"/>
  <c r="P7" i="8"/>
  <c r="N4" i="8"/>
  <c r="R6" i="8"/>
  <c r="M7" i="8"/>
  <c r="S7" i="8"/>
  <c r="S8" i="8"/>
  <c r="Q6" i="8"/>
  <c r="P8" i="8"/>
  <c r="G21" i="9"/>
  <c r="G25" i="9" s="1"/>
  <c r="G29" i="9" s="1"/>
</calcChain>
</file>

<file path=xl/sharedStrings.xml><?xml version="1.0" encoding="utf-8"?>
<sst xmlns="http://schemas.openxmlformats.org/spreadsheetml/2006/main" count="142" uniqueCount="70">
  <si>
    <t>VARIABLE COSTS</t>
  </si>
  <si>
    <t>Tillage</t>
  </si>
  <si>
    <t>Planting cost</t>
  </si>
  <si>
    <t>Spray application</t>
  </si>
  <si>
    <t>Working</t>
  </si>
  <si>
    <t>Rate / ha</t>
  </si>
  <si>
    <t>ha</t>
  </si>
  <si>
    <t>Pass</t>
  </si>
  <si>
    <t>Contractor</t>
  </si>
  <si>
    <t>Seed Cost</t>
  </si>
  <si>
    <t>kg</t>
  </si>
  <si>
    <t>Fertilizer</t>
  </si>
  <si>
    <t>Urea</t>
  </si>
  <si>
    <t>Starter DAP</t>
  </si>
  <si>
    <t>/ha</t>
  </si>
  <si>
    <t>Herbicide</t>
  </si>
  <si>
    <t>lt</t>
  </si>
  <si>
    <t>Yield  DM t / ha</t>
  </si>
  <si>
    <t>Cost / Dry Matter Tonne to Grow</t>
  </si>
  <si>
    <t>COST / DM Tonne</t>
  </si>
  <si>
    <t>TOTAL VARIABLE COSTS / ha</t>
  </si>
  <si>
    <t xml:space="preserve">Precision </t>
  </si>
  <si>
    <t>/bag</t>
  </si>
  <si>
    <t>Insecticide</t>
  </si>
  <si>
    <t>Harvest Cost /DM tonne</t>
  </si>
  <si>
    <t>Chopping</t>
  </si>
  <si>
    <t>Cart</t>
  </si>
  <si>
    <t>Rolling</t>
  </si>
  <si>
    <t>Plastic</t>
  </si>
  <si>
    <t>Inoculant &amp; Appl.</t>
  </si>
  <si>
    <t>Cutworm spray</t>
  </si>
  <si>
    <t>Paddock Preparation</t>
  </si>
  <si>
    <t>Nitrogen</t>
  </si>
  <si>
    <t>/t</t>
  </si>
  <si>
    <t>Weed Control</t>
  </si>
  <si>
    <t>Hybrid Selection &amp; Planting</t>
  </si>
  <si>
    <t>Pest Control</t>
  </si>
  <si>
    <t>Betta Strike</t>
  </si>
  <si>
    <t>MAIZE SILAGE</t>
  </si>
  <si>
    <t>Irrigation</t>
  </si>
  <si>
    <t>Water</t>
  </si>
  <si>
    <t>Ml</t>
  </si>
  <si>
    <t xml:space="preserve">Cost $ / Unit </t>
  </si>
  <si>
    <t>Power Harrow</t>
  </si>
  <si>
    <t>Combine</t>
  </si>
  <si>
    <t>/kg</t>
  </si>
  <si>
    <t>ML</t>
  </si>
  <si>
    <t>Harvest Cost</t>
  </si>
  <si>
    <t>$60.00 / DM t</t>
  </si>
  <si>
    <t xml:space="preserve">Cost                  $ / Unit </t>
  </si>
  <si>
    <t>VARIABLE COSTS - IRRIGATION</t>
  </si>
  <si>
    <t>Feed Cost $/DM tonne</t>
  </si>
  <si>
    <t>$/Ml</t>
  </si>
  <si>
    <t xml:space="preserve">  Yield DM t/ha</t>
  </si>
  <si>
    <r>
      <t xml:space="preserve">IRRIGATED </t>
    </r>
    <r>
      <rPr>
        <b/>
        <i/>
        <sz val="20"/>
        <rFont val="Baskerville"/>
      </rPr>
      <t>BETTA GRAZE</t>
    </r>
    <r>
      <rPr>
        <b/>
        <sz val="20"/>
        <rFont val="Baskerville"/>
      </rPr>
      <t xml:space="preserve">  FORAGE SORGHUM</t>
    </r>
  </si>
  <si>
    <t>$/ha            Ex GST</t>
  </si>
  <si>
    <t>$/ha                Ex GST</t>
  </si>
  <si>
    <t>DAP</t>
  </si>
  <si>
    <t xml:space="preserve">Topdress </t>
  </si>
  <si>
    <t>Irrigation Water</t>
  </si>
  <si>
    <t>Knockdown</t>
  </si>
  <si>
    <t>Betta Graze</t>
  </si>
  <si>
    <t>Atrazine</t>
  </si>
  <si>
    <t>Hybrid maize seed</t>
  </si>
  <si>
    <t>Multi Disc</t>
  </si>
  <si>
    <t>Deep Rip Urea</t>
  </si>
  <si>
    <t>Smudge Board</t>
  </si>
  <si>
    <t>Pop Up</t>
  </si>
  <si>
    <t>Dual Gold</t>
  </si>
  <si>
    <t>Yield  DM t / ha (subtract wastage)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</si>
</sst>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>
    <font>
      <sz val="10"/>
      <name val="Arial"/>
    </font>
    <font>
      <sz val="10"/>
      <name val="Arial"/>
    </font>
    <font>
      <b/>
      <sz val="14"/>
      <name val="Baskerville"/>
    </font>
    <font>
      <b/>
      <i/>
      <sz val="14"/>
      <name val="Baskerville"/>
      <family val="1"/>
    </font>
    <font>
      <sz val="14"/>
      <name val="Baskerville"/>
      <family val="1"/>
    </font>
    <font>
      <sz val="14"/>
      <name val="Arial"/>
    </font>
    <font>
      <b/>
      <sz val="14"/>
      <name val="Arial"/>
      <family val="2"/>
    </font>
    <font>
      <b/>
      <sz val="14"/>
      <name val="Baskerville"/>
      <family val="1"/>
    </font>
    <font>
      <b/>
      <sz val="20"/>
      <name val="Baskerville"/>
    </font>
    <font>
      <b/>
      <sz val="16"/>
      <name val="Arial"/>
      <family val="2"/>
    </font>
    <font>
      <sz val="16"/>
      <name val="Arial"/>
      <family val="2"/>
    </font>
    <font>
      <b/>
      <sz val="16"/>
      <name val="Baskerville"/>
    </font>
    <font>
      <b/>
      <sz val="18"/>
      <name val="Arial"/>
      <family val="2"/>
    </font>
    <font>
      <b/>
      <sz val="10"/>
      <name val="Arial"/>
      <family val="2"/>
    </font>
    <font>
      <b/>
      <i/>
      <sz val="20"/>
      <name val="Baskervil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3" fillId="2" borderId="1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2" fontId="4" fillId="2" borderId="3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center"/>
    </xf>
    <xf numFmtId="2" fontId="4" fillId="2" borderId="3" xfId="0" applyNumberFormat="1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2" borderId="9" xfId="0" applyFont="1" applyFill="1" applyBorder="1"/>
    <xf numFmtId="0" fontId="7" fillId="2" borderId="10" xfId="0" applyFont="1" applyFill="1" applyBorder="1"/>
    <xf numFmtId="0" fontId="2" fillId="2" borderId="10" xfId="0" applyFont="1" applyFill="1" applyBorder="1"/>
    <xf numFmtId="0" fontId="7" fillId="2" borderId="10" xfId="0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6" fillId="2" borderId="1" xfId="0" applyFont="1" applyFill="1" applyBorder="1"/>
    <xf numFmtId="0" fontId="5" fillId="2" borderId="0" xfId="0" applyFont="1" applyFill="1" applyBorder="1"/>
    <xf numFmtId="0" fontId="5" fillId="0" borderId="0" xfId="0" applyFont="1"/>
    <xf numFmtId="0" fontId="5" fillId="2" borderId="15" xfId="0" applyFont="1" applyFill="1" applyBorder="1"/>
    <xf numFmtId="0" fontId="5" fillId="2" borderId="1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44" fontId="2" fillId="2" borderId="15" xfId="1" applyFont="1" applyFill="1" applyBorder="1" applyAlignment="1">
      <alignment horizontal="center"/>
    </xf>
    <xf numFmtId="44" fontId="6" fillId="2" borderId="15" xfId="1" applyFont="1" applyFill="1" applyBorder="1" applyAlignment="1">
      <alignment horizontal="center"/>
    </xf>
    <xf numFmtId="0" fontId="5" fillId="0" borderId="0" xfId="0" applyFont="1" applyBorder="1"/>
    <xf numFmtId="0" fontId="2" fillId="2" borderId="16" xfId="0" applyFont="1" applyFill="1" applyBorder="1"/>
    <xf numFmtId="0" fontId="2" fillId="2" borderId="17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0" fillId="2" borderId="0" xfId="0" applyFill="1"/>
    <xf numFmtId="0" fontId="9" fillId="2" borderId="18" xfId="0" applyFont="1" applyFill="1" applyBorder="1"/>
    <xf numFmtId="0" fontId="10" fillId="2" borderId="19" xfId="0" applyFont="1" applyFill="1" applyBorder="1"/>
    <xf numFmtId="44" fontId="9" fillId="2" borderId="20" xfId="0" applyNumberFormat="1" applyFont="1" applyFill="1" applyBorder="1"/>
    <xf numFmtId="2" fontId="4" fillId="2" borderId="2" xfId="0" applyNumberFormat="1" applyFont="1" applyFill="1" applyBorder="1" applyAlignment="1">
      <alignment horizontal="left"/>
    </xf>
    <xf numFmtId="2" fontId="4" fillId="2" borderId="6" xfId="0" applyNumberFormat="1" applyFont="1" applyFill="1" applyBorder="1" applyAlignment="1">
      <alignment horizontal="left"/>
    </xf>
    <xf numFmtId="2" fontId="4" fillId="2" borderId="2" xfId="0" quotePrefix="1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/>
    <xf numFmtId="0" fontId="7" fillId="2" borderId="17" xfId="0" applyFont="1" applyFill="1" applyBorder="1"/>
    <xf numFmtId="2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18" xfId="0" applyFont="1" applyFill="1" applyBorder="1"/>
    <xf numFmtId="0" fontId="5" fillId="2" borderId="19" xfId="0" applyFont="1" applyFill="1" applyBorder="1"/>
    <xf numFmtId="44" fontId="6" fillId="2" borderId="20" xfId="0" applyNumberFormat="1" applyFont="1" applyFill="1" applyBorder="1"/>
    <xf numFmtId="2" fontId="11" fillId="2" borderId="11" xfId="0" applyNumberFormat="1" applyFont="1" applyFill="1" applyBorder="1" applyAlignment="1">
      <alignment horizontal="center" vertical="center"/>
    </xf>
    <xf numFmtId="44" fontId="11" fillId="2" borderId="15" xfId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4" xfId="0" applyFont="1" applyFill="1" applyBorder="1"/>
    <xf numFmtId="2" fontId="4" fillId="2" borderId="25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2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32" xfId="0" applyFont="1" applyFill="1" applyBorder="1"/>
    <xf numFmtId="2" fontId="4" fillId="2" borderId="22" xfId="0" applyNumberFormat="1" applyFont="1" applyFill="1" applyBorder="1" applyAlignment="1">
      <alignment horizontal="right"/>
    </xf>
    <xf numFmtId="2" fontId="4" fillId="2" borderId="32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"/>
    </xf>
    <xf numFmtId="0" fontId="4" fillId="2" borderId="23" xfId="0" applyFont="1" applyFill="1" applyBorder="1"/>
    <xf numFmtId="2" fontId="4" fillId="2" borderId="23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3" fillId="2" borderId="33" xfId="0" applyFont="1" applyFill="1" applyBorder="1"/>
    <xf numFmtId="0" fontId="3" fillId="2" borderId="34" xfId="0" applyFont="1" applyFill="1" applyBorder="1" applyAlignment="1">
      <alignment horizontal="center"/>
    </xf>
    <xf numFmtId="2" fontId="4" fillId="2" borderId="34" xfId="0" applyNumberFormat="1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0" fillId="2" borderId="12" xfId="0" applyFill="1" applyBorder="1"/>
    <xf numFmtId="0" fontId="13" fillId="2" borderId="16" xfId="0" applyFont="1" applyFill="1" applyBorder="1"/>
    <xf numFmtId="0" fontId="13" fillId="2" borderId="29" xfId="0" applyFont="1" applyFill="1" applyBorder="1"/>
    <xf numFmtId="0" fontId="13" fillId="2" borderId="27" xfId="0" applyFont="1" applyFill="1" applyBorder="1" applyAlignment="1">
      <alignment horizontal="center"/>
    </xf>
    <xf numFmtId="44" fontId="13" fillId="2" borderId="0" xfId="0" applyNumberFormat="1" applyFont="1" applyFill="1" applyBorder="1" applyAlignment="1">
      <alignment horizontal="center"/>
    </xf>
    <xf numFmtId="44" fontId="13" fillId="2" borderId="15" xfId="0" applyNumberFormat="1" applyFont="1" applyFill="1" applyBorder="1" applyAlignment="1">
      <alignment horizontal="center"/>
    </xf>
    <xf numFmtId="44" fontId="13" fillId="2" borderId="19" xfId="0" applyNumberFormat="1" applyFont="1" applyFill="1" applyBorder="1" applyAlignment="1">
      <alignment horizontal="center"/>
    </xf>
    <xf numFmtId="44" fontId="13" fillId="2" borderId="2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5" xfId="0" applyFont="1" applyFill="1" applyBorder="1" applyAlignment="1">
      <alignment horizontal="center"/>
    </xf>
    <xf numFmtId="2" fontId="4" fillId="2" borderId="3" xfId="0" applyNumberFormat="1" applyFont="1" applyFill="1" applyBorder="1" applyProtection="1">
      <protection locked="0"/>
    </xf>
    <xf numFmtId="2" fontId="4" fillId="2" borderId="3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right"/>
      <protection locked="0"/>
    </xf>
    <xf numFmtId="0" fontId="4" fillId="2" borderId="7" xfId="0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4" fontId="5" fillId="2" borderId="0" xfId="1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 textRotation="90"/>
    </xf>
    <xf numFmtId="0" fontId="13" fillId="2" borderId="36" xfId="0" applyFont="1" applyFill="1" applyBorder="1" applyAlignment="1">
      <alignment horizontal="center" textRotation="9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2" fillId="2" borderId="3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workbookViewId="0">
      <selection activeCell="L15" sqref="L15"/>
    </sheetView>
  </sheetViews>
  <sheetFormatPr defaultRowHeight="12.75"/>
  <cols>
    <col min="1" max="1" width="30.7109375" customWidth="1"/>
    <col min="2" max="2" width="25.7109375" customWidth="1"/>
    <col min="3" max="3" width="13.140625" customWidth="1"/>
    <col min="4" max="4" width="5.28515625" customWidth="1"/>
    <col min="5" max="5" width="9.7109375" customWidth="1"/>
    <col min="6" max="6" width="6" customWidth="1"/>
    <col min="7" max="7" width="17" customWidth="1"/>
    <col min="8" max="9" width="6" customWidth="1"/>
  </cols>
  <sheetData>
    <row r="1" spans="1:19" ht="122.25" customHeight="1">
      <c r="A1" s="111" t="s">
        <v>38</v>
      </c>
      <c r="B1" s="112"/>
      <c r="C1" s="112"/>
      <c r="D1" s="112"/>
      <c r="E1" s="112"/>
      <c r="F1" s="112"/>
      <c r="G1" s="113"/>
      <c r="J1" s="86"/>
      <c r="K1" s="105" t="s">
        <v>51</v>
      </c>
      <c r="L1" s="105"/>
      <c r="M1" s="105"/>
      <c r="N1" s="105"/>
      <c r="O1" s="105"/>
      <c r="P1" s="105"/>
      <c r="Q1" s="105"/>
      <c r="R1" s="105"/>
      <c r="S1" s="106"/>
    </row>
    <row r="2" spans="1:19" ht="41.25" customHeight="1">
      <c r="A2" s="31" t="s">
        <v>50</v>
      </c>
      <c r="B2" s="32"/>
      <c r="C2" s="114" t="s">
        <v>49</v>
      </c>
      <c r="D2" s="115"/>
      <c r="E2" s="114" t="s">
        <v>5</v>
      </c>
      <c r="F2" s="115"/>
      <c r="G2" s="64" t="s">
        <v>56</v>
      </c>
      <c r="J2" s="87"/>
      <c r="K2" s="107" t="s">
        <v>52</v>
      </c>
      <c r="L2" s="107"/>
      <c r="M2" s="107"/>
      <c r="N2" s="107"/>
      <c r="O2" s="107"/>
      <c r="P2" s="107"/>
      <c r="Q2" s="107"/>
      <c r="R2" s="107"/>
      <c r="S2" s="108"/>
    </row>
    <row r="3" spans="1:19" ht="19.5">
      <c r="A3" s="1" t="s">
        <v>31</v>
      </c>
      <c r="B3" s="94"/>
      <c r="C3" s="65"/>
      <c r="D3" s="66"/>
      <c r="E3" s="67"/>
      <c r="F3" s="68"/>
      <c r="G3" s="95"/>
      <c r="J3" s="88"/>
      <c r="K3" s="89"/>
      <c r="L3" s="82">
        <v>40</v>
      </c>
      <c r="M3" s="82">
        <v>60</v>
      </c>
      <c r="N3" s="82">
        <v>80</v>
      </c>
      <c r="O3" s="82">
        <v>100</v>
      </c>
      <c r="P3" s="82">
        <v>120</v>
      </c>
      <c r="Q3" s="82">
        <v>140</v>
      </c>
      <c r="R3" s="82">
        <v>160</v>
      </c>
      <c r="S3" s="83">
        <v>180</v>
      </c>
    </row>
    <row r="4" spans="1:19" ht="18.75" customHeight="1">
      <c r="A4" s="2" t="s">
        <v>15</v>
      </c>
      <c r="B4" s="25" t="s">
        <v>60</v>
      </c>
      <c r="C4" s="96">
        <v>0</v>
      </c>
      <c r="D4" s="40" t="s">
        <v>16</v>
      </c>
      <c r="E4" s="99">
        <v>1</v>
      </c>
      <c r="F4" s="43" t="s">
        <v>6</v>
      </c>
      <c r="G4" s="62">
        <v>23</v>
      </c>
      <c r="J4" s="109" t="s">
        <v>53</v>
      </c>
      <c r="K4" s="84">
        <v>12</v>
      </c>
      <c r="L4" s="90">
        <f>(SUM($G$4:$G$22)+(L3*7))/K4+G37</f>
        <v>190.91666666666666</v>
      </c>
      <c r="M4" s="90">
        <f t="shared" ref="M4:S4" si="0">(SUM($G$4:$G$22)+(M3*7))/$K$4+$G$37</f>
        <v>202.58333333333334</v>
      </c>
      <c r="N4" s="90">
        <f t="shared" si="0"/>
        <v>214.25</v>
      </c>
      <c r="O4" s="90">
        <f t="shared" si="0"/>
        <v>225.91666666666666</v>
      </c>
      <c r="P4" s="90">
        <f t="shared" si="0"/>
        <v>237.58333333333334</v>
      </c>
      <c r="Q4" s="90">
        <f t="shared" si="0"/>
        <v>249.25</v>
      </c>
      <c r="R4" s="90">
        <f t="shared" si="0"/>
        <v>260.91666666666663</v>
      </c>
      <c r="S4" s="91">
        <f t="shared" si="0"/>
        <v>272.58333333333337</v>
      </c>
    </row>
    <row r="5" spans="1:19" ht="18.75">
      <c r="A5" s="2" t="s">
        <v>3</v>
      </c>
      <c r="B5" s="25" t="s">
        <v>8</v>
      </c>
      <c r="C5" s="97">
        <v>20</v>
      </c>
      <c r="D5" s="40" t="s">
        <v>14</v>
      </c>
      <c r="E5" s="99">
        <v>1</v>
      </c>
      <c r="F5" s="43" t="s">
        <v>7</v>
      </c>
      <c r="G5" s="62">
        <f>(C5*E5)</f>
        <v>20</v>
      </c>
      <c r="J5" s="109"/>
      <c r="K5" s="84">
        <v>15</v>
      </c>
      <c r="L5" s="90">
        <f t="shared" ref="L5:S5" si="1">(SUM($G$4:$G$22)+(L3*7))/$K$5+$G$37</f>
        <v>163.73333333333335</v>
      </c>
      <c r="M5" s="90">
        <f t="shared" si="1"/>
        <v>173.06666666666666</v>
      </c>
      <c r="N5" s="90">
        <f t="shared" si="1"/>
        <v>182.4</v>
      </c>
      <c r="O5" s="90">
        <f t="shared" si="1"/>
        <v>191.73333333333332</v>
      </c>
      <c r="P5" s="90">
        <f t="shared" si="1"/>
        <v>201.06666666666666</v>
      </c>
      <c r="Q5" s="90">
        <f t="shared" si="1"/>
        <v>210.4</v>
      </c>
      <c r="R5" s="90">
        <f t="shared" si="1"/>
        <v>219.73333333333332</v>
      </c>
      <c r="S5" s="91">
        <f t="shared" si="1"/>
        <v>229.06666666666666</v>
      </c>
    </row>
    <row r="6" spans="1:19" ht="18.75">
      <c r="A6" s="2" t="s">
        <v>1</v>
      </c>
      <c r="B6" s="25" t="s">
        <v>64</v>
      </c>
      <c r="C6" s="97">
        <v>40</v>
      </c>
      <c r="D6" s="40" t="s">
        <v>14</v>
      </c>
      <c r="E6" s="99">
        <v>1</v>
      </c>
      <c r="F6" s="43" t="s">
        <v>7</v>
      </c>
      <c r="G6" s="62">
        <f>(C6*E6)</f>
        <v>40</v>
      </c>
      <c r="J6" s="109"/>
      <c r="K6" s="84">
        <v>18</v>
      </c>
      <c r="L6" s="90">
        <f t="shared" ref="L6:S6" si="2">(SUM($G$4:$G$22)+(L3*7))/$K$6+$G$37</f>
        <v>145.61111111111111</v>
      </c>
      <c r="M6" s="90">
        <f t="shared" si="2"/>
        <v>153.38888888888889</v>
      </c>
      <c r="N6" s="90">
        <f t="shared" si="2"/>
        <v>161.16666666666669</v>
      </c>
      <c r="O6" s="90">
        <f t="shared" si="2"/>
        <v>168.94444444444446</v>
      </c>
      <c r="P6" s="90">
        <f t="shared" si="2"/>
        <v>176.72222222222223</v>
      </c>
      <c r="Q6" s="90">
        <f t="shared" si="2"/>
        <v>184.5</v>
      </c>
      <c r="R6" s="90">
        <f t="shared" si="2"/>
        <v>192.27777777777777</v>
      </c>
      <c r="S6" s="91">
        <f t="shared" si="2"/>
        <v>200.05555555555554</v>
      </c>
    </row>
    <row r="7" spans="1:19" ht="18.75">
      <c r="A7" s="2"/>
      <c r="B7" s="25" t="s">
        <v>65</v>
      </c>
      <c r="C7" s="97">
        <v>140</v>
      </c>
      <c r="D7" s="40" t="s">
        <v>14</v>
      </c>
      <c r="E7" s="99">
        <v>1</v>
      </c>
      <c r="F7" s="43" t="s">
        <v>7</v>
      </c>
      <c r="G7" s="62">
        <f>(C7*E7)</f>
        <v>140</v>
      </c>
      <c r="J7" s="109"/>
      <c r="K7" s="84">
        <v>21</v>
      </c>
      <c r="L7" s="90">
        <f t="shared" ref="L7:S7" si="3">(SUM($G$4:$G$22)+(L3*7))/$K$7+$G$37</f>
        <v>132.66666666666669</v>
      </c>
      <c r="M7" s="90">
        <f t="shared" si="3"/>
        <v>139.33333333333331</v>
      </c>
      <c r="N7" s="90">
        <f t="shared" si="3"/>
        <v>146</v>
      </c>
      <c r="O7" s="90">
        <f t="shared" si="3"/>
        <v>152.66666666666669</v>
      </c>
      <c r="P7" s="90">
        <f t="shared" si="3"/>
        <v>159.33333333333331</v>
      </c>
      <c r="Q7" s="90">
        <f t="shared" si="3"/>
        <v>166</v>
      </c>
      <c r="R7" s="90">
        <f t="shared" si="3"/>
        <v>172.66666666666669</v>
      </c>
      <c r="S7" s="91">
        <f t="shared" si="3"/>
        <v>179.33333333333331</v>
      </c>
    </row>
    <row r="8" spans="1:19" ht="19.5" thickBot="1">
      <c r="A8" s="33"/>
      <c r="B8" s="60" t="s">
        <v>66</v>
      </c>
      <c r="C8" s="98">
        <v>25</v>
      </c>
      <c r="D8" s="41" t="s">
        <v>14</v>
      </c>
      <c r="E8" s="100">
        <v>1</v>
      </c>
      <c r="F8" s="44" t="s">
        <v>7</v>
      </c>
      <c r="G8" s="61">
        <f>(C8*E8)</f>
        <v>25</v>
      </c>
      <c r="J8" s="110"/>
      <c r="K8" s="85">
        <v>23</v>
      </c>
      <c r="L8" s="92">
        <f t="shared" ref="L8:S8" si="4">(SUM($G$4:$G$22)+(L3*7))/$K$8+$G$37</f>
        <v>125.91304347826087</v>
      </c>
      <c r="M8" s="92">
        <f t="shared" si="4"/>
        <v>132</v>
      </c>
      <c r="N8" s="92">
        <f t="shared" si="4"/>
        <v>138.08695652173913</v>
      </c>
      <c r="O8" s="92">
        <f t="shared" si="4"/>
        <v>144.17391304347825</v>
      </c>
      <c r="P8" s="92">
        <f t="shared" si="4"/>
        <v>150.26086956521738</v>
      </c>
      <c r="Q8" s="92">
        <f t="shared" si="4"/>
        <v>156.3478260869565</v>
      </c>
      <c r="R8" s="92">
        <f t="shared" si="4"/>
        <v>162.43478260869566</v>
      </c>
      <c r="S8" s="93">
        <f t="shared" si="4"/>
        <v>168.52173913043478</v>
      </c>
    </row>
    <row r="9" spans="1:19" ht="19.5">
      <c r="A9" s="1" t="s">
        <v>32</v>
      </c>
      <c r="B9" s="3"/>
      <c r="C9" s="4"/>
      <c r="D9" s="40"/>
      <c r="E9" s="5"/>
      <c r="F9" s="43"/>
      <c r="G9" s="6"/>
    </row>
    <row r="10" spans="1:19" ht="18.75">
      <c r="A10" s="2" t="s">
        <v>11</v>
      </c>
      <c r="B10" s="3" t="s">
        <v>12</v>
      </c>
      <c r="C10" s="97">
        <v>395</v>
      </c>
      <c r="D10" s="40" t="s">
        <v>33</v>
      </c>
      <c r="E10" s="99">
        <v>500</v>
      </c>
      <c r="F10" s="43" t="s">
        <v>10</v>
      </c>
      <c r="G10" s="6">
        <f>(C10*E10)/1000</f>
        <v>197.5</v>
      </c>
    </row>
    <row r="11" spans="1:19" ht="19.5">
      <c r="A11" s="1" t="s">
        <v>34</v>
      </c>
      <c r="B11" s="3"/>
      <c r="C11" s="97"/>
      <c r="D11" s="42"/>
      <c r="E11" s="99"/>
      <c r="F11" s="43"/>
      <c r="G11" s="6"/>
    </row>
    <row r="12" spans="1:19" ht="18.75">
      <c r="A12" s="2" t="s">
        <v>15</v>
      </c>
      <c r="B12" s="3" t="s">
        <v>62</v>
      </c>
      <c r="C12" s="96">
        <v>8</v>
      </c>
      <c r="D12" s="40" t="s">
        <v>16</v>
      </c>
      <c r="E12" s="99">
        <v>2</v>
      </c>
      <c r="F12" s="43" t="s">
        <v>6</v>
      </c>
      <c r="G12" s="6">
        <f>(C12*E12)</f>
        <v>16</v>
      </c>
    </row>
    <row r="13" spans="1:19" ht="18.75">
      <c r="A13" s="2"/>
      <c r="B13" s="3" t="s">
        <v>68</v>
      </c>
      <c r="C13" s="96">
        <v>16</v>
      </c>
      <c r="D13" s="40"/>
      <c r="E13" s="99">
        <v>2</v>
      </c>
      <c r="F13" s="43"/>
      <c r="G13" s="6">
        <f>(C13*E13)</f>
        <v>32</v>
      </c>
    </row>
    <row r="14" spans="1:19" ht="18.75">
      <c r="A14" s="33" t="s">
        <v>3</v>
      </c>
      <c r="B14" s="34" t="s">
        <v>8</v>
      </c>
      <c r="C14" s="98">
        <v>20</v>
      </c>
      <c r="D14" s="41" t="s">
        <v>14</v>
      </c>
      <c r="E14" s="100">
        <v>1</v>
      </c>
      <c r="F14" s="44" t="s">
        <v>7</v>
      </c>
      <c r="G14" s="35">
        <f>(C14*E14)</f>
        <v>20</v>
      </c>
    </row>
    <row r="15" spans="1:19" ht="19.5">
      <c r="A15" s="1" t="s">
        <v>35</v>
      </c>
      <c r="B15" s="3"/>
      <c r="C15" s="4"/>
      <c r="D15" s="40"/>
      <c r="E15" s="5"/>
      <c r="F15" s="43"/>
      <c r="G15" s="6"/>
    </row>
    <row r="16" spans="1:19" ht="18.75">
      <c r="A16" s="2" t="s">
        <v>2</v>
      </c>
      <c r="B16" s="3" t="s">
        <v>21</v>
      </c>
      <c r="C16" s="97">
        <v>130</v>
      </c>
      <c r="D16" s="40" t="s">
        <v>14</v>
      </c>
      <c r="E16" s="99">
        <v>1</v>
      </c>
      <c r="F16" s="43" t="s">
        <v>7</v>
      </c>
      <c r="G16" s="6">
        <f>(C16*E16)</f>
        <v>130</v>
      </c>
    </row>
    <row r="17" spans="1:7" ht="18.75">
      <c r="A17" s="2" t="s">
        <v>11</v>
      </c>
      <c r="B17" s="3" t="s">
        <v>13</v>
      </c>
      <c r="C17" s="97">
        <v>700</v>
      </c>
      <c r="D17" s="40" t="s">
        <v>33</v>
      </c>
      <c r="E17" s="99">
        <v>250</v>
      </c>
      <c r="F17" s="43" t="s">
        <v>10</v>
      </c>
      <c r="G17" s="6">
        <f>(C17*E17)/1000</f>
        <v>175</v>
      </c>
    </row>
    <row r="18" spans="1:7" ht="18.75">
      <c r="A18" s="2"/>
      <c r="B18" s="3" t="s">
        <v>67</v>
      </c>
      <c r="C18" s="97">
        <v>1.6</v>
      </c>
      <c r="D18" s="40" t="s">
        <v>16</v>
      </c>
      <c r="E18" s="99">
        <v>40</v>
      </c>
      <c r="F18" s="43" t="s">
        <v>6</v>
      </c>
      <c r="G18" s="6">
        <f>C18*E18</f>
        <v>64</v>
      </c>
    </row>
    <row r="19" spans="1:7" ht="18.75">
      <c r="A19" s="2" t="s">
        <v>9</v>
      </c>
      <c r="B19" s="3" t="s">
        <v>63</v>
      </c>
      <c r="C19" s="97">
        <v>315</v>
      </c>
      <c r="D19" s="42" t="s">
        <v>22</v>
      </c>
      <c r="E19" s="99">
        <v>1.31</v>
      </c>
      <c r="F19" s="43" t="s">
        <v>6</v>
      </c>
      <c r="G19" s="6">
        <f>C19*E19</f>
        <v>412.65000000000003</v>
      </c>
    </row>
    <row r="20" spans="1:7" ht="18.75">
      <c r="A20" s="33"/>
      <c r="B20" s="34" t="s">
        <v>37</v>
      </c>
      <c r="C20" s="98">
        <v>35</v>
      </c>
      <c r="D20" s="41" t="s">
        <v>22</v>
      </c>
      <c r="E20" s="100">
        <v>1.31</v>
      </c>
      <c r="F20" s="44" t="s">
        <v>6</v>
      </c>
      <c r="G20" s="35">
        <f>(C20*E20)</f>
        <v>45.85</v>
      </c>
    </row>
    <row r="21" spans="1:7" ht="19.5">
      <c r="A21" s="1" t="s">
        <v>36</v>
      </c>
      <c r="B21" s="3"/>
      <c r="C21" s="4"/>
      <c r="D21" s="40"/>
      <c r="E21" s="5"/>
      <c r="F21" s="43"/>
      <c r="G21" s="6"/>
    </row>
    <row r="22" spans="1:7" ht="18.75">
      <c r="A22" s="33" t="s">
        <v>23</v>
      </c>
      <c r="B22" s="34" t="s">
        <v>30</v>
      </c>
      <c r="C22" s="101">
        <v>50</v>
      </c>
      <c r="D22" s="41" t="s">
        <v>16</v>
      </c>
      <c r="E22" s="100">
        <v>0.2</v>
      </c>
      <c r="F22" s="44" t="s">
        <v>6</v>
      </c>
      <c r="G22" s="35">
        <f>(C22*E22)</f>
        <v>10</v>
      </c>
    </row>
    <row r="23" spans="1:7" ht="19.5">
      <c r="A23" s="1" t="s">
        <v>39</v>
      </c>
      <c r="B23" s="3"/>
      <c r="C23" s="7"/>
      <c r="D23" s="40"/>
      <c r="E23" s="5"/>
      <c r="F23" s="43"/>
      <c r="G23" s="6"/>
    </row>
    <row r="24" spans="1:7" ht="27.75" customHeight="1">
      <c r="A24" s="2" t="s">
        <v>40</v>
      </c>
      <c r="B24" s="3"/>
      <c r="C24" s="96">
        <v>140</v>
      </c>
      <c r="D24" s="40" t="s">
        <v>41</v>
      </c>
      <c r="E24" s="99">
        <v>7.5</v>
      </c>
      <c r="F24" s="43" t="s">
        <v>6</v>
      </c>
      <c r="G24" s="6">
        <f>(C24*E24)</f>
        <v>1050</v>
      </c>
    </row>
    <row r="25" spans="1:7" ht="21" thickBot="1">
      <c r="A25" s="45" t="s">
        <v>20</v>
      </c>
      <c r="B25" s="46"/>
      <c r="C25" s="47"/>
      <c r="D25" s="46"/>
      <c r="E25" s="48"/>
      <c r="F25" s="48"/>
      <c r="G25" s="56">
        <f>SUM(G4:G24)</f>
        <v>2401</v>
      </c>
    </row>
    <row r="26" spans="1:7" ht="18">
      <c r="A26" s="17"/>
      <c r="B26" s="18"/>
      <c r="C26" s="18"/>
      <c r="D26" s="18"/>
      <c r="E26" s="18"/>
      <c r="F26" s="18"/>
      <c r="G26" s="19"/>
    </row>
    <row r="27" spans="1:7" ht="18">
      <c r="A27" s="20" t="s">
        <v>17</v>
      </c>
      <c r="B27" s="21"/>
      <c r="C27" s="102">
        <v>20</v>
      </c>
      <c r="D27" s="22"/>
      <c r="E27" s="21"/>
      <c r="F27" s="21"/>
      <c r="G27" s="23"/>
    </row>
    <row r="28" spans="1:7" ht="18">
      <c r="A28" s="24"/>
      <c r="B28" s="21"/>
      <c r="C28" s="21"/>
      <c r="D28" s="21"/>
      <c r="E28" s="21"/>
      <c r="F28" s="21"/>
      <c r="G28" s="23"/>
    </row>
    <row r="29" spans="1:7" ht="20.25">
      <c r="A29" s="20" t="s">
        <v>18</v>
      </c>
      <c r="B29" s="25"/>
      <c r="C29" s="26"/>
      <c r="D29" s="26"/>
      <c r="E29" s="27"/>
      <c r="F29" s="27"/>
      <c r="G29" s="57">
        <f>G25/C27</f>
        <v>120.05</v>
      </c>
    </row>
    <row r="30" spans="1:7" ht="18">
      <c r="A30" s="24"/>
      <c r="B30" s="21"/>
      <c r="C30" s="21"/>
      <c r="D30" s="21"/>
      <c r="E30" s="21"/>
      <c r="F30" s="21"/>
      <c r="G30" s="23"/>
    </row>
    <row r="31" spans="1:7" ht="18">
      <c r="A31" s="20" t="s">
        <v>24</v>
      </c>
      <c r="C31" s="36"/>
      <c r="D31" s="21"/>
      <c r="E31" s="21"/>
      <c r="F31" s="21"/>
      <c r="G31" s="29"/>
    </row>
    <row r="32" spans="1:7" ht="18.75">
      <c r="A32" s="20"/>
      <c r="B32" s="25" t="s">
        <v>25</v>
      </c>
      <c r="C32" s="103">
        <v>18</v>
      </c>
      <c r="D32" s="21"/>
      <c r="E32" s="21"/>
      <c r="F32" s="21"/>
      <c r="G32" s="29"/>
    </row>
    <row r="33" spans="1:7" ht="18.75">
      <c r="A33" s="20"/>
      <c r="B33" s="25" t="s">
        <v>26</v>
      </c>
      <c r="C33" s="103">
        <v>15</v>
      </c>
      <c r="D33" s="21"/>
      <c r="E33" s="21"/>
      <c r="F33" s="21"/>
      <c r="G33" s="29"/>
    </row>
    <row r="34" spans="1:7" ht="18.75">
      <c r="A34" s="20"/>
      <c r="B34" s="25" t="s">
        <v>27</v>
      </c>
      <c r="C34" s="103">
        <v>10</v>
      </c>
      <c r="D34" s="21"/>
      <c r="E34" s="21"/>
      <c r="F34" s="21"/>
      <c r="G34" s="29"/>
    </row>
    <row r="35" spans="1:7" ht="18.75">
      <c r="A35" s="20"/>
      <c r="B35" s="25" t="s">
        <v>29</v>
      </c>
      <c r="C35" s="103">
        <v>9</v>
      </c>
      <c r="D35" s="30"/>
      <c r="E35" s="21"/>
      <c r="F35" s="21"/>
      <c r="G35" s="29"/>
    </row>
    <row r="36" spans="1:7" ht="18.75">
      <c r="A36" s="20"/>
      <c r="B36" s="25" t="s">
        <v>28</v>
      </c>
      <c r="C36" s="103">
        <v>3</v>
      </c>
      <c r="D36" s="21"/>
      <c r="E36" s="21"/>
      <c r="F36" s="21"/>
      <c r="G36" s="29"/>
    </row>
    <row r="37" spans="1:7" ht="18.75">
      <c r="A37" s="24"/>
      <c r="B37" s="25"/>
      <c r="C37" s="30"/>
      <c r="D37" s="21"/>
      <c r="E37" s="21"/>
      <c r="F37" s="21"/>
      <c r="G37" s="29">
        <f>SUM(C32:C36)</f>
        <v>55</v>
      </c>
    </row>
    <row r="38" spans="1:7" ht="18.75">
      <c r="A38" s="24"/>
      <c r="B38" s="25"/>
      <c r="C38" s="21"/>
      <c r="D38" s="21"/>
      <c r="E38" s="21"/>
      <c r="F38" s="21"/>
      <c r="G38" s="29"/>
    </row>
    <row r="39" spans="1:7" ht="21" thickBot="1">
      <c r="A39" s="37" t="s">
        <v>19</v>
      </c>
      <c r="B39" s="38"/>
      <c r="C39" s="38"/>
      <c r="D39" s="38"/>
      <c r="E39" s="38"/>
      <c r="F39" s="38"/>
      <c r="G39" s="39">
        <f>G29+G37</f>
        <v>175.05</v>
      </c>
    </row>
  </sheetData>
  <sheetProtection password="A8B2" sheet="1" objects="1" scenarios="1"/>
  <mergeCells count="6">
    <mergeCell ref="K1:S1"/>
    <mergeCell ref="K2:S2"/>
    <mergeCell ref="J4:J8"/>
    <mergeCell ref="A1:G1"/>
    <mergeCell ref="E2:F2"/>
    <mergeCell ref="C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110" fitToWidth="2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opLeftCell="A4" workbookViewId="0">
      <selection activeCell="J23" sqref="J23"/>
    </sheetView>
  </sheetViews>
  <sheetFormatPr defaultRowHeight="12.75"/>
  <cols>
    <col min="1" max="1" width="29.85546875" customWidth="1"/>
    <col min="2" max="2" width="21.140625" customWidth="1"/>
    <col min="3" max="3" width="11.140625" customWidth="1"/>
    <col min="4" max="4" width="5.85546875" customWidth="1"/>
    <col min="5" max="5" width="12.7109375" customWidth="1"/>
    <col min="6" max="6" width="5.7109375" customWidth="1"/>
    <col min="7" max="7" width="16.28515625" customWidth="1"/>
  </cols>
  <sheetData>
    <row r="1" spans="1:12" ht="141.75" customHeight="1">
      <c r="A1" s="111" t="s">
        <v>54</v>
      </c>
      <c r="B1" s="112"/>
      <c r="C1" s="112"/>
      <c r="D1" s="112"/>
      <c r="E1" s="112"/>
      <c r="F1" s="112"/>
      <c r="G1" s="113"/>
    </row>
    <row r="2" spans="1:12" ht="38.25" customHeight="1">
      <c r="A2" s="49" t="s">
        <v>0</v>
      </c>
      <c r="B2" s="50"/>
      <c r="C2" s="118" t="s">
        <v>42</v>
      </c>
      <c r="D2" s="119"/>
      <c r="E2" s="116" t="s">
        <v>5</v>
      </c>
      <c r="F2" s="117"/>
      <c r="G2" s="63" t="s">
        <v>55</v>
      </c>
    </row>
    <row r="3" spans="1:12" ht="19.5">
      <c r="A3" s="79" t="s">
        <v>31</v>
      </c>
      <c r="B3" s="66"/>
      <c r="C3" s="65"/>
      <c r="D3" s="66"/>
      <c r="E3" s="67"/>
      <c r="F3" s="68"/>
      <c r="G3" s="80"/>
    </row>
    <row r="4" spans="1:12" ht="18.75">
      <c r="A4" s="2" t="s">
        <v>15</v>
      </c>
      <c r="B4" s="3" t="s">
        <v>60</v>
      </c>
      <c r="C4" s="97"/>
      <c r="D4" s="51" t="s">
        <v>16</v>
      </c>
      <c r="E4" s="99">
        <v>1</v>
      </c>
      <c r="F4" s="52" t="s">
        <v>7</v>
      </c>
      <c r="G4" s="6">
        <v>23</v>
      </c>
    </row>
    <row r="5" spans="1:12" ht="18.75">
      <c r="A5" s="2" t="s">
        <v>3</v>
      </c>
      <c r="B5" s="3" t="s">
        <v>8</v>
      </c>
      <c r="C5" s="97">
        <v>20</v>
      </c>
      <c r="D5" s="51" t="s">
        <v>16</v>
      </c>
      <c r="E5" s="99">
        <v>1</v>
      </c>
      <c r="F5" s="52" t="s">
        <v>7</v>
      </c>
      <c r="G5" s="6">
        <f>(C5*E5)</f>
        <v>20</v>
      </c>
    </row>
    <row r="6" spans="1:12" ht="18.75">
      <c r="A6" s="2" t="s">
        <v>1</v>
      </c>
      <c r="B6" s="3" t="s">
        <v>4</v>
      </c>
      <c r="C6" s="97">
        <v>50</v>
      </c>
      <c r="D6" s="51" t="s">
        <v>14</v>
      </c>
      <c r="E6" s="99">
        <v>1</v>
      </c>
      <c r="F6" s="52" t="s">
        <v>7</v>
      </c>
      <c r="G6" s="6">
        <f>(C6*E6)</f>
        <v>50</v>
      </c>
    </row>
    <row r="7" spans="1:12" ht="18.75">
      <c r="A7" s="33"/>
      <c r="B7" s="60" t="s">
        <v>43</v>
      </c>
      <c r="C7" s="98">
        <v>40</v>
      </c>
      <c r="D7" s="69" t="s">
        <v>14</v>
      </c>
      <c r="E7" s="100">
        <v>1</v>
      </c>
      <c r="F7" s="70" t="s">
        <v>7</v>
      </c>
      <c r="G7" s="35">
        <f>(C7*E7)</f>
        <v>40</v>
      </c>
      <c r="L7">
        <f>150/20</f>
        <v>7.5</v>
      </c>
    </row>
    <row r="8" spans="1:12" ht="19.5">
      <c r="A8" s="79" t="s">
        <v>35</v>
      </c>
      <c r="B8" s="71"/>
      <c r="C8" s="72"/>
      <c r="D8" s="73"/>
      <c r="E8" s="74"/>
      <c r="F8" s="75"/>
      <c r="G8" s="81"/>
    </row>
    <row r="9" spans="1:12" ht="18.75">
      <c r="A9" s="2" t="s">
        <v>2</v>
      </c>
      <c r="B9" s="3" t="s">
        <v>44</v>
      </c>
      <c r="C9" s="97">
        <v>40</v>
      </c>
      <c r="D9" s="51" t="s">
        <v>14</v>
      </c>
      <c r="E9" s="99">
        <v>1</v>
      </c>
      <c r="F9" s="52" t="s">
        <v>7</v>
      </c>
      <c r="G9" s="6">
        <f>(C9*E9)</f>
        <v>40</v>
      </c>
    </row>
    <row r="10" spans="1:12" ht="18.75">
      <c r="A10" s="2" t="s">
        <v>9</v>
      </c>
      <c r="B10" s="3" t="s">
        <v>61</v>
      </c>
      <c r="C10" s="97">
        <v>7.5</v>
      </c>
      <c r="D10" s="51" t="s">
        <v>45</v>
      </c>
      <c r="E10" s="99">
        <v>20</v>
      </c>
      <c r="F10" s="52" t="s">
        <v>10</v>
      </c>
      <c r="G10" s="6">
        <f>(C10*E10)</f>
        <v>150</v>
      </c>
    </row>
    <row r="11" spans="1:12" ht="18.75">
      <c r="A11" s="33" t="s">
        <v>11</v>
      </c>
      <c r="B11" s="34" t="s">
        <v>57</v>
      </c>
      <c r="C11" s="98">
        <v>700</v>
      </c>
      <c r="D11" s="58" t="s">
        <v>33</v>
      </c>
      <c r="E11" s="100">
        <v>120</v>
      </c>
      <c r="F11" s="59" t="s">
        <v>10</v>
      </c>
      <c r="G11" s="35">
        <f>(C11*E11)/1000</f>
        <v>84</v>
      </c>
    </row>
    <row r="12" spans="1:12" ht="19.5">
      <c r="A12" s="79" t="s">
        <v>32</v>
      </c>
      <c r="B12" s="76"/>
      <c r="C12" s="72"/>
      <c r="D12" s="77"/>
      <c r="E12" s="74"/>
      <c r="F12" s="78"/>
      <c r="G12" s="81"/>
    </row>
    <row r="13" spans="1:12" ht="18.75">
      <c r="A13" s="2" t="s">
        <v>11</v>
      </c>
      <c r="B13" s="3" t="s">
        <v>12</v>
      </c>
      <c r="C13" s="97">
        <v>395</v>
      </c>
      <c r="D13" s="51" t="s">
        <v>33</v>
      </c>
      <c r="E13" s="99">
        <v>200</v>
      </c>
      <c r="F13" s="52" t="s">
        <v>10</v>
      </c>
      <c r="G13" s="6">
        <f>(C13*E13)/1000</f>
        <v>79</v>
      </c>
    </row>
    <row r="14" spans="1:12" ht="18.75">
      <c r="A14" s="33" t="s">
        <v>58</v>
      </c>
      <c r="B14" s="34" t="s">
        <v>8</v>
      </c>
      <c r="C14" s="98">
        <v>6</v>
      </c>
      <c r="D14" s="58" t="s">
        <v>14</v>
      </c>
      <c r="E14" s="100">
        <v>2</v>
      </c>
      <c r="F14" s="59" t="s">
        <v>7</v>
      </c>
      <c r="G14" s="35">
        <f>(C14*E14)</f>
        <v>12</v>
      </c>
    </row>
    <row r="15" spans="1:12" ht="19.5">
      <c r="A15" s="79" t="s">
        <v>34</v>
      </c>
      <c r="B15" s="76"/>
      <c r="C15" s="72"/>
      <c r="D15" s="77"/>
      <c r="E15" s="74"/>
      <c r="F15" s="78"/>
      <c r="G15" s="81"/>
    </row>
    <row r="16" spans="1:12" ht="18.75">
      <c r="A16" s="2" t="s">
        <v>15</v>
      </c>
      <c r="B16" s="3" t="s">
        <v>62</v>
      </c>
      <c r="C16" s="96">
        <v>8</v>
      </c>
      <c r="D16" s="51" t="s">
        <v>10</v>
      </c>
      <c r="E16" s="99">
        <v>2</v>
      </c>
      <c r="F16" s="52" t="s">
        <v>10</v>
      </c>
      <c r="G16" s="6">
        <f>(C16*E16)</f>
        <v>16</v>
      </c>
    </row>
    <row r="17" spans="1:7" ht="18.75">
      <c r="A17" s="33" t="s">
        <v>3</v>
      </c>
      <c r="B17" s="34" t="s">
        <v>8</v>
      </c>
      <c r="C17" s="98">
        <v>20</v>
      </c>
      <c r="D17" s="58" t="s">
        <v>14</v>
      </c>
      <c r="E17" s="100">
        <v>1</v>
      </c>
      <c r="F17" s="59" t="s">
        <v>7</v>
      </c>
      <c r="G17" s="35">
        <f>(C17*E17)</f>
        <v>20</v>
      </c>
    </row>
    <row r="18" spans="1:7" ht="19.5">
      <c r="A18" s="1" t="s">
        <v>59</v>
      </c>
      <c r="B18" s="3"/>
      <c r="C18" s="4"/>
      <c r="D18" s="51"/>
      <c r="E18" s="5"/>
      <c r="F18" s="52"/>
      <c r="G18" s="6"/>
    </row>
    <row r="19" spans="1:7" ht="18.75">
      <c r="A19" s="2" t="s">
        <v>39</v>
      </c>
      <c r="B19" s="3"/>
      <c r="C19" s="96">
        <v>120</v>
      </c>
      <c r="D19" s="51" t="s">
        <v>46</v>
      </c>
      <c r="E19" s="99">
        <v>5</v>
      </c>
      <c r="F19" s="52" t="s">
        <v>6</v>
      </c>
      <c r="G19" s="6">
        <f>(C19*E19)</f>
        <v>600</v>
      </c>
    </row>
    <row r="20" spans="1:7" ht="18">
      <c r="A20" s="8"/>
      <c r="B20" s="9"/>
      <c r="C20" s="10"/>
      <c r="D20" s="9"/>
      <c r="E20" s="10"/>
      <c r="F20" s="9"/>
      <c r="G20" s="11"/>
    </row>
    <row r="21" spans="1:7" ht="19.5" thickBot="1">
      <c r="A21" s="12" t="s">
        <v>20</v>
      </c>
      <c r="B21" s="13"/>
      <c r="C21" s="14"/>
      <c r="D21" s="13"/>
      <c r="E21" s="15"/>
      <c r="F21" s="15"/>
      <c r="G21" s="16">
        <f>SUM(G6:G19)</f>
        <v>1091</v>
      </c>
    </row>
    <row r="22" spans="1:7" ht="18">
      <c r="A22" s="17"/>
      <c r="B22" s="18"/>
      <c r="C22" s="18"/>
      <c r="D22" s="18"/>
      <c r="E22" s="18"/>
      <c r="F22" s="18"/>
      <c r="G22" s="19"/>
    </row>
    <row r="23" spans="1:7" ht="18">
      <c r="A23" s="20" t="s">
        <v>69</v>
      </c>
      <c r="B23" s="21"/>
      <c r="C23" s="102">
        <v>8</v>
      </c>
      <c r="D23" s="21"/>
      <c r="E23" s="21"/>
      <c r="F23" s="21"/>
      <c r="G23" s="23"/>
    </row>
    <row r="24" spans="1:7" ht="18">
      <c r="A24" s="24"/>
      <c r="B24" s="21"/>
      <c r="C24" s="21"/>
      <c r="D24" s="21"/>
      <c r="E24" s="21"/>
      <c r="F24" s="21"/>
      <c r="G24" s="23"/>
    </row>
    <row r="25" spans="1:7" ht="18.75">
      <c r="A25" s="20" t="s">
        <v>18</v>
      </c>
      <c r="B25" s="25"/>
      <c r="C25" s="26"/>
      <c r="D25" s="26"/>
      <c r="E25" s="27"/>
      <c r="F25" s="27"/>
      <c r="G25" s="28">
        <f>G21/C23</f>
        <v>136.375</v>
      </c>
    </row>
    <row r="26" spans="1:7" ht="18">
      <c r="A26" s="24"/>
      <c r="B26" s="21"/>
      <c r="C26" s="21"/>
      <c r="D26" s="21"/>
      <c r="E26" s="21"/>
      <c r="F26" s="21"/>
      <c r="G26" s="23"/>
    </row>
    <row r="27" spans="1:7" ht="18">
      <c r="A27" s="20" t="s">
        <v>47</v>
      </c>
      <c r="B27" s="104" t="s">
        <v>48</v>
      </c>
      <c r="C27" s="21"/>
      <c r="D27" s="21"/>
      <c r="E27" s="21"/>
      <c r="F27" s="21"/>
      <c r="G27" s="29">
        <v>60</v>
      </c>
    </row>
    <row r="28" spans="1:7" ht="18">
      <c r="A28" s="24"/>
      <c r="B28" s="21"/>
      <c r="C28" s="21"/>
      <c r="D28" s="21"/>
      <c r="E28" s="21"/>
      <c r="F28" s="21"/>
      <c r="G28" s="23"/>
    </row>
    <row r="29" spans="1:7" ht="18.75" thickBot="1">
      <c r="A29" s="53" t="s">
        <v>19</v>
      </c>
      <c r="B29" s="54"/>
      <c r="C29" s="54"/>
      <c r="D29" s="54"/>
      <c r="E29" s="54"/>
      <c r="F29" s="54"/>
      <c r="G29" s="55">
        <f>G25+G27</f>
        <v>196.375</v>
      </c>
    </row>
  </sheetData>
  <sheetProtection password="A8B2" sheet="1" objects="1" scenarios="1"/>
  <mergeCells count="3">
    <mergeCell ref="E2:F2"/>
    <mergeCell ref="C2:D2"/>
    <mergeCell ref="A1:G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Maize silage on farm </vt:lpstr>
      <vt:lpstr>Forage Sorghum</vt:lpstr>
    </vt:vector>
  </TitlesOfParts>
  <Company>Pioneer Hi-Bred International,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Pioneer Hi-Bred Australia Pty Ltd</dc:creator>
  <cp:lastModifiedBy>Harriet Bawden</cp:lastModifiedBy>
  <cp:lastPrinted>2011-09-05T06:19:04Z</cp:lastPrinted>
  <dcterms:created xsi:type="dcterms:W3CDTF">2001-09-17T05:02:36Z</dcterms:created>
  <dcterms:modified xsi:type="dcterms:W3CDTF">2016-09-22T06:03:58Z</dcterms:modified>
</cp:coreProperties>
</file>