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charts/chart8.xml" ContentType="application/vnd.openxmlformats-officedocument.drawingml.chart+xml"/>
  <Override PartName="/xl/drawings/drawing11.xml" ContentType="application/vnd.openxmlformats-officedocument.drawingml.chartshapes+xml"/>
  <Override PartName="/xl/charts/chart9.xml" ContentType="application/vnd.openxmlformats-officedocument.drawingml.chart+xml"/>
  <Override PartName="/xl/drawings/drawing12.xml" ContentType="application/vnd.openxmlformats-officedocument.drawingml.chartshapes+xml"/>
  <Override PartName="/xl/charts/chart10.xml" ContentType="application/vnd.openxmlformats-officedocument.drawingml.chart+xml"/>
  <Override PartName="/xl/drawings/drawing13.xml" ContentType="application/vnd.openxmlformats-officedocument.drawingml.chartshapes+xml"/>
  <Override PartName="/xl/charts/chart11.xml" ContentType="application/vnd.openxmlformats-officedocument.drawingml.chart+xml"/>
  <Override PartName="/xl/drawings/drawing14.xml" ContentType="application/vnd.openxmlformats-officedocument.drawingml.chartshapes+xml"/>
  <Override PartName="/xl/charts/chart12.xml" ContentType="application/vnd.openxmlformats-officedocument.drawingml.chart+xml"/>
  <Override PartName="/xl/drawings/drawing15.xml" ContentType="application/vnd.openxmlformats-officedocument.drawingml.chartshapes+xml"/>
  <Override PartName="/xl/charts/chart13.xml" ContentType="application/vnd.openxmlformats-officedocument.drawingml.chart+xml"/>
  <Override PartName="/xl/drawings/drawing16.xml" ContentType="application/vnd.openxmlformats-officedocument.drawingml.chartshapes+xml"/>
  <Override PartName="/xl/charts/chart14.xml" ContentType="application/vnd.openxmlformats-officedocument.drawingml.chart+xml"/>
  <Override PartName="/xl/drawings/drawing17.xml" ContentType="application/vnd.openxmlformats-officedocument.drawingml.chartshapes+xml"/>
  <Override PartName="/xl/charts/chart15.xml" ContentType="application/vnd.openxmlformats-officedocument.drawingml.chart+xml"/>
  <Override PartName="/xl/drawings/drawing18.xml" ContentType="application/vnd.openxmlformats-officedocument.drawingml.chartshapes+xml"/>
  <Override PartName="/xl/charts/chart16.xml" ContentType="application/vnd.openxmlformats-officedocument.drawingml.chart+xml"/>
  <Override PartName="/xl/drawings/drawing1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airyaustralia-my.sharepoint.com/personal/vanessa_fischer_dairyaustralia_com_au/Documents/Documents/_H Drive/"/>
    </mc:Choice>
  </mc:AlternateContent>
  <xr:revisionPtr revIDLastSave="0" documentId="8_{6B8094B0-5060-48F4-9D54-426879B36DD9}" xr6:coauthVersionLast="47" xr6:coauthVersionMax="47" xr10:uidLastSave="{00000000-0000-0000-0000-000000000000}"/>
  <bookViews>
    <workbookView xWindow="-110" yWindow="-110" windowWidth="17020" windowHeight="10120" xr2:uid="{47C75C53-BEE5-4BAD-B6CB-26D1EAFA3775}"/>
  </bookViews>
  <sheets>
    <sheet name="NSW" sheetId="2" r:id="rId1"/>
    <sheet name="NSW Monthly" sheetId="1" r:id="rId2"/>
    <sheet name="NSW Graphs" sheetId="3" r:id="rId3"/>
  </sheets>
  <definedNames>
    <definedName name="location" localSheetId="0">#REF!</definedName>
    <definedName name="location" localSheetId="2">#REF!</definedName>
    <definedName name="location" localSheetId="1">#REF!</definedName>
    <definedName name="location">#REF!</definedName>
    <definedName name="location2">#REF!</definedName>
    <definedName name="_xlnm.Print_Area" localSheetId="0">NSW!$A$1:$G$48</definedName>
    <definedName name="_xlnm.Print_Area" localSheetId="1">'NSW Monthly'!$A$1:$S$58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1" i="1" l="1"/>
  <c r="G47" i="2"/>
  <c r="F47" i="2"/>
  <c r="E47" i="2"/>
  <c r="D47" i="2"/>
  <c r="D41" i="2"/>
  <c r="G41" i="2"/>
  <c r="F41" i="2"/>
  <c r="E41" i="2"/>
  <c r="G32" i="2"/>
  <c r="E32" i="2"/>
  <c r="D32" i="2"/>
  <c r="E27" i="2"/>
  <c r="E26" i="2"/>
  <c r="G23" i="2"/>
  <c r="F23" i="2"/>
  <c r="B23" i="2"/>
  <c r="G27" i="2"/>
  <c r="E23" i="2"/>
  <c r="D27" i="2"/>
  <c r="G26" i="2"/>
  <c r="D26" i="2"/>
  <c r="G15" i="2"/>
  <c r="D14" i="2"/>
  <c r="E11" i="2"/>
  <c r="D11" i="2"/>
  <c r="E15" i="2"/>
  <c r="F15" i="2"/>
  <c r="D15" i="2"/>
  <c r="G14" i="2"/>
  <c r="F14" i="2"/>
  <c r="R44" i="1"/>
  <c r="N44" i="1"/>
  <c r="J44" i="1"/>
  <c r="R41" i="1"/>
  <c r="J41" i="1"/>
  <c r="R38" i="1"/>
  <c r="N38" i="1"/>
  <c r="J38" i="1"/>
  <c r="R35" i="1"/>
  <c r="N35" i="1"/>
  <c r="J35" i="1"/>
  <c r="R32" i="1"/>
  <c r="N32" i="1"/>
  <c r="J32" i="1"/>
  <c r="R29" i="1"/>
  <c r="N29" i="1"/>
  <c r="J29" i="1"/>
  <c r="R26" i="1"/>
  <c r="N26" i="1"/>
  <c r="J26" i="1"/>
  <c r="R23" i="1"/>
  <c r="N23" i="1"/>
  <c r="J23" i="1"/>
  <c r="R20" i="1"/>
  <c r="N20" i="1"/>
  <c r="J20" i="1"/>
  <c r="R17" i="1"/>
  <c r="N17" i="1"/>
  <c r="J17" i="1"/>
  <c r="R14" i="1"/>
  <c r="N14" i="1"/>
  <c r="J14" i="1"/>
  <c r="D15" i="1"/>
  <c r="F15" i="1" s="1"/>
  <c r="Q12" i="1"/>
  <c r="Q15" i="1" s="1"/>
  <c r="Q18" i="1" s="1"/>
  <c r="Q21" i="1" s="1"/>
  <c r="Q24" i="1" s="1"/>
  <c r="Q27" i="1" s="1"/>
  <c r="Q30" i="1" s="1"/>
  <c r="Q33" i="1" s="1"/>
  <c r="Q36" i="1" s="1"/>
  <c r="Q39" i="1" s="1"/>
  <c r="Q42" i="1" s="1"/>
  <c r="Q45" i="1" s="1"/>
  <c r="Q47" i="1" s="1"/>
  <c r="Q49" i="1" s="1"/>
  <c r="P12" i="1"/>
  <c r="P15" i="1" s="1"/>
  <c r="I12" i="1"/>
  <c r="J12" i="1" s="1"/>
  <c r="H12" i="1"/>
  <c r="H15" i="1" s="1"/>
  <c r="E12" i="1"/>
  <c r="E15" i="1" s="1"/>
  <c r="E18" i="1" s="1"/>
  <c r="E21" i="1" s="1"/>
  <c r="E24" i="1" s="1"/>
  <c r="E27" i="1" s="1"/>
  <c r="E30" i="1" s="1"/>
  <c r="E33" i="1" s="1"/>
  <c r="E36" i="1" s="1"/>
  <c r="E39" i="1" s="1"/>
  <c r="E42" i="1" s="1"/>
  <c r="E45" i="1" s="1"/>
  <c r="E47" i="1" s="1"/>
  <c r="E49" i="1" s="1"/>
  <c r="R11" i="1"/>
  <c r="N11" i="1"/>
  <c r="M12" i="1"/>
  <c r="L12" i="1"/>
  <c r="J11" i="1"/>
  <c r="D12" i="1"/>
  <c r="F12" i="1" s="1"/>
  <c r="L15" i="1" l="1"/>
  <c r="N15" i="1" s="1"/>
  <c r="J15" i="1"/>
  <c r="H18" i="1"/>
  <c r="N12" i="1"/>
  <c r="P18" i="1"/>
  <c r="R15" i="1"/>
  <c r="M15" i="1"/>
  <c r="L18" i="1"/>
  <c r="N18" i="1" s="1"/>
  <c r="M18" i="1"/>
  <c r="M21" i="1" s="1"/>
  <c r="M24" i="1" s="1"/>
  <c r="M27" i="1" s="1"/>
  <c r="M30" i="1" s="1"/>
  <c r="M33" i="1" s="1"/>
  <c r="M36" i="1" s="1"/>
  <c r="M39" i="1" s="1"/>
  <c r="M42" i="1" s="1"/>
  <c r="M45" i="1" s="1"/>
  <c r="M47" i="1" s="1"/>
  <c r="M49" i="1" s="1"/>
  <c r="D18" i="1"/>
  <c r="F18" i="1" s="1"/>
  <c r="E14" i="2"/>
  <c r="F27" i="2"/>
  <c r="R12" i="1"/>
  <c r="F26" i="2"/>
  <c r="I15" i="1"/>
  <c r="I18" i="1" s="1"/>
  <c r="I21" i="1" s="1"/>
  <c r="I24" i="1" s="1"/>
  <c r="I27" i="1" s="1"/>
  <c r="I30" i="1" s="1"/>
  <c r="I33" i="1" s="1"/>
  <c r="I36" i="1" s="1"/>
  <c r="I39" i="1" s="1"/>
  <c r="I42" i="1" s="1"/>
  <c r="I45" i="1" s="1"/>
  <c r="I47" i="1" s="1"/>
  <c r="I49" i="1" s="1"/>
  <c r="F11" i="1"/>
  <c r="F14" i="1"/>
  <c r="F17" i="1"/>
  <c r="F20" i="1"/>
  <c r="F23" i="1"/>
  <c r="F26" i="1"/>
  <c r="F29" i="1"/>
  <c r="F32" i="1"/>
  <c r="F35" i="1"/>
  <c r="F38" i="1"/>
  <c r="F41" i="1"/>
  <c r="F44" i="1"/>
  <c r="F11" i="2"/>
  <c r="D23" i="2"/>
  <c r="G11" i="2"/>
  <c r="F32" i="2"/>
  <c r="D21" i="1" l="1"/>
  <c r="L21" i="1"/>
  <c r="J18" i="1"/>
  <c r="H21" i="1"/>
  <c r="P21" i="1"/>
  <c r="R18" i="1"/>
  <c r="F21" i="1" l="1"/>
  <c r="D24" i="1"/>
  <c r="N21" i="1"/>
  <c r="L24" i="1"/>
  <c r="R21" i="1"/>
  <c r="P24" i="1"/>
  <c r="J21" i="1"/>
  <c r="H24" i="1"/>
  <c r="J24" i="1" l="1"/>
  <c r="H27" i="1"/>
  <c r="F24" i="1"/>
  <c r="D27" i="1"/>
  <c r="P27" i="1"/>
  <c r="R24" i="1"/>
  <c r="N24" i="1"/>
  <c r="L27" i="1"/>
  <c r="J27" i="1" l="1"/>
  <c r="H30" i="1"/>
  <c r="N27" i="1"/>
  <c r="L30" i="1"/>
  <c r="R27" i="1"/>
  <c r="P30" i="1"/>
  <c r="F27" i="1"/>
  <c r="D30" i="1"/>
  <c r="J30" i="1" l="1"/>
  <c r="H33" i="1"/>
  <c r="F30" i="1"/>
  <c r="D33" i="1"/>
  <c r="P33" i="1"/>
  <c r="R30" i="1"/>
  <c r="N30" i="1"/>
  <c r="L33" i="1"/>
  <c r="J33" i="1" l="1"/>
  <c r="H36" i="1"/>
  <c r="N33" i="1"/>
  <c r="L36" i="1"/>
  <c r="P36" i="1"/>
  <c r="R33" i="1"/>
  <c r="F33" i="1"/>
  <c r="D36" i="1"/>
  <c r="F36" i="1" l="1"/>
  <c r="D39" i="1"/>
  <c r="J36" i="1"/>
  <c r="H39" i="1"/>
  <c r="P39" i="1"/>
  <c r="R36" i="1"/>
  <c r="N36" i="1"/>
  <c r="L39" i="1"/>
  <c r="F39" i="1" l="1"/>
  <c r="D42" i="1"/>
  <c r="N39" i="1"/>
  <c r="L42" i="1"/>
  <c r="R39" i="1"/>
  <c r="P42" i="1"/>
  <c r="J39" i="1"/>
  <c r="H42" i="1"/>
  <c r="F42" i="1" l="1"/>
  <c r="D45" i="1"/>
  <c r="J42" i="1"/>
  <c r="H45" i="1"/>
  <c r="P45" i="1"/>
  <c r="R42" i="1"/>
  <c r="N42" i="1"/>
  <c r="L45" i="1"/>
  <c r="N45" i="1" l="1"/>
  <c r="L47" i="1"/>
  <c r="D47" i="1"/>
  <c r="F45" i="1"/>
  <c r="P47" i="1"/>
  <c r="R45" i="1"/>
  <c r="H47" i="1"/>
  <c r="J45" i="1"/>
  <c r="D49" i="1" l="1"/>
  <c r="F47" i="1"/>
  <c r="L49" i="1"/>
  <c r="N47" i="1"/>
  <c r="H49" i="1"/>
  <c r="J47" i="1"/>
  <c r="R47" i="1"/>
  <c r="P49" i="1"/>
</calcChain>
</file>

<file path=xl/sharedStrings.xml><?xml version="1.0" encoding="utf-8"?>
<sst xmlns="http://schemas.openxmlformats.org/spreadsheetml/2006/main" count="108" uniqueCount="50">
  <si>
    <t>New South Wales Milk Production</t>
  </si>
  <si>
    <t>(million litres)</t>
  </si>
  <si>
    <t>Inland/Central</t>
  </si>
  <si>
    <t>North Coast</t>
  </si>
  <si>
    <t>Southern</t>
  </si>
  <si>
    <t>Total NSW</t>
  </si>
  <si>
    <t>Var%</t>
  </si>
  <si>
    <t>July</t>
  </si>
  <si>
    <t>YTD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</si>
  <si>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</si>
  <si>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</si>
  <si>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</si>
  <si>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</si>
  <si>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</si>
  <si>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</si>
  <si>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</si>
  <si>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</si>
  <si>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</si>
  <si>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</si>
  <si>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</si>
  <si>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Year Total</t>
  </si>
  <si>
    <t>% Share</t>
  </si>
  <si>
    <t xml:space="preserve">* These reports contain data based on a combination of voluntary direct reporting from processors, and data sourced from government agencies.  </t>
  </si>
  <si>
    <t xml:space="preserve"> * Retrospective adjustments are possible if new or revised data is received.</t>
  </si>
  <si>
    <t>* Data provided by accounting periods is adjusted to calendar months using average daily volumes.</t>
  </si>
  <si>
    <t>All figures used are quoted in mass/volume measurements.</t>
  </si>
  <si>
    <t>Produced by the Economics, Data and Insights team at Dairy Australia</t>
  </si>
  <si>
    <t>Source: Dairy Manufacturers</t>
  </si>
  <si>
    <t>Milk production report (Litres '000s)</t>
  </si>
  <si>
    <t>New South Wales</t>
  </si>
  <si>
    <t>Month</t>
  </si>
  <si>
    <t>Region Share</t>
  </si>
  <si>
    <t>Year To Date</t>
  </si>
  <si>
    <t>Total</t>
  </si>
  <si>
    <t>Average Milkfat &amp; Protein (%)</t>
  </si>
  <si>
    <t>Milkfat</t>
  </si>
  <si>
    <t>Protein</t>
  </si>
  <si>
    <t>* Retrospective adjustments are possible if new or revised data is received.</t>
  </si>
  <si>
    <t>23/24 by Region</t>
  </si>
  <si>
    <t>22/23</t>
  </si>
  <si>
    <t>23/24</t>
  </si>
  <si>
    <t>NSW</t>
  </si>
  <si>
    <t>June-22</t>
  </si>
  <si>
    <t>June-23</t>
  </si>
  <si>
    <t>June-24</t>
  </si>
  <si>
    <t>% change 23 &amp; 24</t>
  </si>
  <si>
    <t>2021/2022</t>
  </si>
  <si>
    <t>2022/2023</t>
  </si>
  <si>
    <t>2023/2024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</si>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</sst>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"/>
    <numFmt numFmtId="165" formatCode="0.0%"/>
  </numFmts>
  <fonts count="10" x14ac:knownFonts="1">
    <font>
      <sz val="10"/>
      <name val="Verdana"/>
      <family val="2"/>
    </font>
    <font>
      <sz val="10"/>
      <name val="Verdana"/>
      <family val="2"/>
    </font>
    <font>
      <sz val="10"/>
      <color indexed="18"/>
      <name val="Verdana"/>
      <family val="2"/>
    </font>
    <font>
      <b/>
      <sz val="14"/>
      <color indexed="18"/>
      <name val="Verdana"/>
      <family val="2"/>
    </font>
    <font>
      <b/>
      <sz val="18"/>
      <color indexed="18"/>
      <name val="Verdana"/>
      <family val="2"/>
    </font>
    <font>
      <b/>
      <sz val="10"/>
      <color indexed="18"/>
      <name val="Verdana"/>
      <family val="2"/>
    </font>
    <font>
      <b/>
      <sz val="12"/>
      <color indexed="18"/>
      <name val="Verdana"/>
      <family val="2"/>
    </font>
    <font>
      <b/>
      <sz val="11"/>
      <color indexed="18"/>
      <name val="Verdana"/>
      <family val="2"/>
    </font>
    <font>
      <sz val="8"/>
      <color indexed="18"/>
      <name val="Verdana"/>
      <family val="2"/>
    </font>
    <font>
      <b/>
      <i/>
      <sz val="10"/>
      <color indexed="1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35">
    <border>
      <left/>
      <right/>
      <top/>
      <bottom/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/>
      <bottom/>
      <diagonal/>
    </border>
    <border>
      <left/>
      <right style="thin">
        <color indexed="18"/>
      </right>
      <top/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62"/>
      </left>
      <right/>
      <top style="thin">
        <color indexed="62"/>
      </top>
      <bottom style="thin">
        <color indexed="64"/>
      </bottom>
      <diagonal/>
    </border>
    <border>
      <left/>
      <right/>
      <top style="thin">
        <color indexed="62"/>
      </top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4"/>
      </bottom>
      <diagonal/>
    </border>
    <border>
      <left style="thin">
        <color indexed="62"/>
      </left>
      <right style="thin">
        <color indexed="64"/>
      </right>
      <top style="thin">
        <color indexed="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2"/>
      </right>
      <top/>
      <bottom/>
      <diagonal/>
    </border>
    <border>
      <left style="thin">
        <color indexed="62"/>
      </left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 style="thin">
        <color indexed="62"/>
      </left>
      <right/>
      <top style="thin">
        <color indexed="62"/>
      </top>
      <bottom/>
      <diagonal/>
    </border>
    <border>
      <left/>
      <right/>
      <top style="thin">
        <color indexed="62"/>
      </top>
      <bottom/>
      <diagonal/>
    </border>
    <border>
      <left/>
      <right style="thin">
        <color indexed="62"/>
      </right>
      <top style="thin">
        <color indexed="62"/>
      </top>
      <bottom/>
      <diagonal/>
    </border>
    <border>
      <left style="thin">
        <color indexed="62"/>
      </left>
      <right/>
      <top/>
      <bottom style="thin">
        <color indexed="6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/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/>
      <bottom style="thin">
        <color indexed="62"/>
      </bottom>
      <diagonal/>
    </border>
    <border>
      <left/>
      <right/>
      <top/>
      <bottom style="thin">
        <color indexed="62"/>
      </bottom>
      <diagonal/>
    </border>
    <border>
      <left/>
      <right/>
      <top style="thin">
        <color indexed="64"/>
      </top>
      <bottom style="thin">
        <color indexed="6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42">
    <xf numFmtId="0" fontId="0" fillId="0" borderId="0" xfId="0"/>
    <xf numFmtId="0" fontId="2" fillId="0" borderId="0" xfId="3" applyFont="1"/>
    <xf numFmtId="0" fontId="2" fillId="0" borderId="0" xfId="3" applyFont="1" applyAlignment="1">
      <alignment horizontal="right"/>
    </xf>
    <xf numFmtId="164" fontId="2" fillId="2" borderId="0" xfId="3" applyNumberFormat="1" applyFont="1" applyFill="1"/>
    <xf numFmtId="165" fontId="2" fillId="2" borderId="0" xfId="3" applyNumberFormat="1" applyFont="1" applyFill="1"/>
    <xf numFmtId="0" fontId="2" fillId="2" borderId="0" xfId="3" applyFont="1" applyFill="1"/>
    <xf numFmtId="164" fontId="2" fillId="0" borderId="0" xfId="3" applyNumberFormat="1" applyFont="1"/>
    <xf numFmtId="165" fontId="2" fillId="0" borderId="0" xfId="3" applyNumberFormat="1" applyFont="1"/>
    <xf numFmtId="165" fontId="3" fillId="2" borderId="0" xfId="3" applyNumberFormat="1" applyFont="1" applyFill="1" applyAlignment="1">
      <alignment horizontal="center"/>
    </xf>
    <xf numFmtId="0" fontId="4" fillId="2" borderId="0" xfId="3" applyFont="1" applyFill="1" applyAlignment="1">
      <alignment horizontal="center"/>
    </xf>
    <xf numFmtId="165" fontId="5" fillId="2" borderId="0" xfId="3" applyNumberFormat="1" applyFont="1" applyFill="1" applyAlignment="1">
      <alignment horizontal="center"/>
    </xf>
    <xf numFmtId="164" fontId="4" fillId="2" borderId="0" xfId="3" applyNumberFormat="1" applyFont="1" applyFill="1" applyAlignment="1">
      <alignment horizontal="center"/>
    </xf>
    <xf numFmtId="165" fontId="5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  <xf numFmtId="0" fontId="5" fillId="0" borderId="0" xfId="3" applyFont="1" applyAlignment="1">
      <alignment horizontal="center"/>
    </xf>
    <xf numFmtId="0" fontId="5" fillId="0" borderId="0" xfId="3" applyFont="1" applyAlignment="1">
      <alignment horizontal="right"/>
    </xf>
    <xf numFmtId="164" fontId="5" fillId="0" borderId="1" xfId="3" applyNumberFormat="1" applyFont="1" applyBorder="1" applyAlignment="1">
      <alignment horizontal="center"/>
    </xf>
    <xf numFmtId="164" fontId="5" fillId="0" borderId="2" xfId="3" applyNumberFormat="1" applyFont="1" applyBorder="1" applyAlignment="1">
      <alignment horizontal="center"/>
    </xf>
    <xf numFmtId="165" fontId="5" fillId="0" borderId="3" xfId="3" applyNumberFormat="1" applyFont="1" applyBorder="1" applyAlignment="1">
      <alignment horizontal="center"/>
    </xf>
    <xf numFmtId="0" fontId="2" fillId="0" borderId="0" xfId="3" applyFont="1" applyAlignment="1">
      <alignment horizontal="center"/>
    </xf>
    <xf numFmtId="164" fontId="7" fillId="0" borderId="4" xfId="3" applyNumberFormat="1" applyFont="1" applyBorder="1" applyAlignment="1">
      <alignment horizontal="right"/>
    </xf>
    <xf numFmtId="164" fontId="7" fillId="0" borderId="0" xfId="3" applyNumberFormat="1" applyFont="1" applyAlignment="1">
      <alignment horizontal="right"/>
    </xf>
    <xf numFmtId="165" fontId="7" fillId="0" borderId="5" xfId="3" applyNumberFormat="1" applyFont="1" applyBorder="1" applyAlignment="1">
      <alignment horizontal="right"/>
    </xf>
    <xf numFmtId="0" fontId="7" fillId="0" borderId="0" xfId="3" applyFont="1" applyAlignment="1">
      <alignment horizontal="right"/>
    </xf>
    <xf numFmtId="0" fontId="8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164" fontId="8" fillId="0" borderId="6" xfId="3" applyNumberFormat="1" applyFont="1" applyBorder="1" applyAlignment="1">
      <alignment horizontal="center"/>
    </xf>
    <xf numFmtId="164" fontId="8" fillId="0" borderId="7" xfId="3" applyNumberFormat="1" applyFont="1" applyBorder="1" applyAlignment="1">
      <alignment horizontal="center"/>
    </xf>
    <xf numFmtId="165" fontId="8" fillId="0" borderId="8" xfId="3" applyNumberFormat="1" applyFont="1" applyBorder="1" applyAlignment="1">
      <alignment horizontal="center"/>
    </xf>
    <xf numFmtId="0" fontId="8" fillId="0" borderId="0" xfId="3" quotePrefix="1" applyFont="1" applyAlignment="1">
      <alignment horizontal="center"/>
    </xf>
    <xf numFmtId="164" fontId="2" fillId="0" borderId="9" xfId="3" quotePrefix="1" applyNumberFormat="1" applyFont="1" applyBorder="1" applyAlignment="1">
      <alignment horizontal="center"/>
    </xf>
    <xf numFmtId="164" fontId="2" fillId="0" borderId="10" xfId="3" quotePrefix="1" applyNumberFormat="1" applyFont="1" applyBorder="1" applyAlignment="1">
      <alignment horizontal="center"/>
    </xf>
    <xf numFmtId="165" fontId="2" fillId="0" borderId="11" xfId="3" quotePrefix="1" applyNumberFormat="1" applyFont="1" applyBorder="1" applyAlignment="1">
      <alignment horizontal="center"/>
    </xf>
    <xf numFmtId="0" fontId="2" fillId="0" borderId="0" xfId="3" quotePrefix="1" applyFont="1" applyAlignment="1">
      <alignment horizontal="center"/>
    </xf>
    <xf numFmtId="164" fontId="2" fillId="0" borderId="9" xfId="3" applyNumberFormat="1" applyFont="1" applyBorder="1" applyAlignment="1">
      <alignment horizontal="center"/>
    </xf>
    <xf numFmtId="164" fontId="2" fillId="0" borderId="10" xfId="3" applyNumberFormat="1" applyFont="1" applyBorder="1" applyAlignment="1">
      <alignment horizontal="center"/>
    </xf>
    <xf numFmtId="165" fontId="2" fillId="0" borderId="11" xfId="3" applyNumberFormat="1" applyFont="1" applyBorder="1" applyAlignment="1">
      <alignment horizontal="center"/>
    </xf>
    <xf numFmtId="0" fontId="5" fillId="2" borderId="1" xfId="3" applyFont="1" applyFill="1" applyBorder="1"/>
    <xf numFmtId="0" fontId="2" fillId="2" borderId="2" xfId="3" applyFont="1" applyFill="1" applyBorder="1" applyAlignment="1">
      <alignment horizontal="right"/>
    </xf>
    <xf numFmtId="0" fontId="2" fillId="2" borderId="3" xfId="3" applyFont="1" applyFill="1" applyBorder="1"/>
    <xf numFmtId="164" fontId="2" fillId="0" borderId="4" xfId="1" applyNumberFormat="1" applyFont="1" applyFill="1" applyBorder="1"/>
    <xf numFmtId="164" fontId="2" fillId="0" borderId="0" xfId="1" applyNumberFormat="1" applyFont="1" applyFill="1" applyBorder="1"/>
    <xf numFmtId="165" fontId="2" fillId="0" borderId="5" xfId="2" applyNumberFormat="1" applyFont="1" applyFill="1" applyBorder="1"/>
    <xf numFmtId="165" fontId="2" fillId="0" borderId="0" xfId="2" applyNumberFormat="1" applyFont="1" applyFill="1" applyBorder="1"/>
    <xf numFmtId="0" fontId="5" fillId="0" borderId="0" xfId="3" applyFont="1"/>
    <xf numFmtId="0" fontId="2" fillId="0" borderId="1" xfId="3" applyFont="1" applyBorder="1" applyAlignment="1">
      <alignment horizontal="right"/>
    </xf>
    <xf numFmtId="0" fontId="2" fillId="0" borderId="3" xfId="3" applyFont="1" applyBorder="1"/>
    <xf numFmtId="164" fontId="2" fillId="0" borderId="4" xfId="3" applyNumberFormat="1" applyFont="1" applyBorder="1"/>
    <xf numFmtId="165" fontId="2" fillId="0" borderId="5" xfId="3" applyNumberFormat="1" applyFont="1" applyBorder="1"/>
    <xf numFmtId="164" fontId="2" fillId="0" borderId="6" xfId="3" applyNumberFormat="1" applyFont="1" applyBorder="1"/>
    <xf numFmtId="0" fontId="5" fillId="2" borderId="1" xfId="3" applyFont="1" applyFill="1" applyBorder="1" applyAlignment="1">
      <alignment horizontal="center" vertical="center"/>
    </xf>
    <xf numFmtId="0" fontId="2" fillId="2" borderId="2" xfId="3" applyFont="1" applyFill="1" applyBorder="1" applyAlignment="1">
      <alignment horizontal="right" vertical="center"/>
    </xf>
    <xf numFmtId="0" fontId="2" fillId="2" borderId="3" xfId="3" applyFont="1" applyFill="1" applyBorder="1" applyAlignment="1">
      <alignment horizontal="center" vertical="center"/>
    </xf>
    <xf numFmtId="164" fontId="2" fillId="0" borderId="1" xfId="3" applyNumberFormat="1" applyFont="1" applyBorder="1" applyAlignment="1">
      <alignment horizontal="right" vertical="center"/>
    </xf>
    <xf numFmtId="164" fontId="2" fillId="0" borderId="2" xfId="3" applyNumberFormat="1" applyFont="1" applyBorder="1" applyAlignment="1">
      <alignment horizontal="right" vertical="center"/>
    </xf>
    <xf numFmtId="165" fontId="2" fillId="0" borderId="3" xfId="3" applyNumberFormat="1" applyFont="1" applyBorder="1" applyAlignment="1">
      <alignment horizontal="right" vertical="center"/>
    </xf>
    <xf numFmtId="0" fontId="2" fillId="0" borderId="0" xfId="3" applyFont="1" applyAlignment="1">
      <alignment horizontal="right" vertical="center"/>
    </xf>
    <xf numFmtId="0" fontId="2" fillId="0" borderId="0" xfId="3" applyFont="1" applyAlignment="1">
      <alignment horizontal="center" vertical="center"/>
    </xf>
    <xf numFmtId="164" fontId="2" fillId="0" borderId="4" xfId="3" applyNumberFormat="1" applyFont="1" applyBorder="1" applyAlignment="1">
      <alignment horizontal="right"/>
    </xf>
    <xf numFmtId="164" fontId="2" fillId="0" borderId="0" xfId="3" applyNumberFormat="1" applyFont="1" applyAlignment="1">
      <alignment horizontal="right"/>
    </xf>
    <xf numFmtId="165" fontId="2" fillId="0" borderId="5" xfId="3" applyNumberFormat="1" applyFont="1" applyBorder="1" applyAlignment="1">
      <alignment horizontal="right"/>
    </xf>
    <xf numFmtId="165" fontId="5" fillId="2" borderId="1" xfId="2" applyNumberFormat="1" applyFont="1" applyFill="1" applyBorder="1" applyAlignment="1">
      <alignment horizontal="center" vertical="center"/>
    </xf>
    <xf numFmtId="165" fontId="2" fillId="2" borderId="2" xfId="2" applyNumberFormat="1" applyFont="1" applyFill="1" applyBorder="1" applyAlignment="1">
      <alignment horizontal="right" vertical="center"/>
    </xf>
    <xf numFmtId="165" fontId="2" fillId="2" borderId="3" xfId="2" applyNumberFormat="1" applyFont="1" applyFill="1" applyBorder="1" applyAlignment="1">
      <alignment horizontal="center" vertical="center"/>
    </xf>
    <xf numFmtId="165" fontId="2" fillId="0" borderId="1" xfId="2" applyNumberFormat="1" applyFont="1" applyFill="1" applyBorder="1" applyAlignment="1">
      <alignment horizontal="right" vertical="center"/>
    </xf>
    <xf numFmtId="165" fontId="2" fillId="0" borderId="3" xfId="2" applyNumberFormat="1" applyFont="1" applyFill="1" applyBorder="1" applyAlignment="1">
      <alignment horizontal="right" vertical="center"/>
    </xf>
    <xf numFmtId="165" fontId="2" fillId="0" borderId="0" xfId="2" applyNumberFormat="1" applyFont="1" applyFill="1" applyBorder="1" applyAlignment="1">
      <alignment horizontal="right" vertical="center"/>
    </xf>
    <xf numFmtId="165" fontId="2" fillId="0" borderId="0" xfId="2" applyNumberFormat="1" applyFont="1" applyFill="1" applyBorder="1" applyAlignment="1">
      <alignment horizontal="center" vertical="center"/>
    </xf>
    <xf numFmtId="164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right"/>
    </xf>
    <xf numFmtId="3" fontId="2" fillId="2" borderId="0" xfId="0" applyNumberFormat="1" applyFont="1" applyFill="1"/>
    <xf numFmtId="3" fontId="3" fillId="2" borderId="0" xfId="0" applyNumberFormat="1" applyFont="1" applyFill="1" applyAlignment="1">
      <alignment horizontal="center"/>
    </xf>
    <xf numFmtId="3" fontId="6" fillId="2" borderId="0" xfId="0" applyNumberFormat="1" applyFont="1" applyFill="1" applyAlignment="1">
      <alignment horizontal="center"/>
    </xf>
    <xf numFmtId="3" fontId="6" fillId="2" borderId="0" xfId="0" applyNumberFormat="1" applyFont="1" applyFill="1" applyAlignment="1">
      <alignment horizontal="center"/>
    </xf>
    <xf numFmtId="3" fontId="5" fillId="2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quotePrefix="1" applyNumberFormat="1" applyFont="1" applyAlignment="1">
      <alignment horizontal="center"/>
    </xf>
    <xf numFmtId="3" fontId="2" fillId="0" borderId="12" xfId="0" quotePrefix="1" applyNumberFormat="1" applyFont="1" applyBorder="1" applyAlignment="1">
      <alignment horizontal="right"/>
    </xf>
    <xf numFmtId="3" fontId="2" fillId="0" borderId="13" xfId="0" quotePrefix="1" applyNumberFormat="1" applyFont="1" applyBorder="1" applyAlignment="1">
      <alignment horizontal="right"/>
    </xf>
    <xf numFmtId="3" fontId="2" fillId="0" borderId="14" xfId="0" quotePrefix="1" applyNumberFormat="1" applyFont="1" applyBorder="1" applyAlignment="1">
      <alignment horizontal="right"/>
    </xf>
    <xf numFmtId="0" fontId="5" fillId="2" borderId="15" xfId="0" applyFont="1" applyFill="1" applyBorder="1"/>
    <xf numFmtId="0" fontId="2" fillId="0" borderId="16" xfId="0" applyFont="1" applyBorder="1" applyAlignment="1">
      <alignment horizontal="right"/>
    </xf>
    <xf numFmtId="3" fontId="2" fillId="0" borderId="17" xfId="1" applyNumberFormat="1" applyFont="1" applyFill="1" applyBorder="1"/>
    <xf numFmtId="3" fontId="2" fillId="0" borderId="0" xfId="1" applyNumberFormat="1" applyFont="1" applyFill="1" applyBorder="1"/>
    <xf numFmtId="3" fontId="2" fillId="0" borderId="18" xfId="1" applyNumberFormat="1" applyFont="1" applyFill="1" applyBorder="1"/>
    <xf numFmtId="0" fontId="5" fillId="0" borderId="0" xfId="0" applyFont="1"/>
    <xf numFmtId="0" fontId="2" fillId="0" borderId="19" xfId="0" applyFont="1" applyBorder="1" applyAlignment="1">
      <alignment horizontal="right"/>
    </xf>
    <xf numFmtId="3" fontId="2" fillId="0" borderId="20" xfId="1" applyNumberFormat="1" applyFont="1" applyFill="1" applyBorder="1"/>
    <xf numFmtId="3" fontId="2" fillId="0" borderId="19" xfId="2" applyNumberFormat="1" applyFont="1" applyFill="1" applyBorder="1"/>
    <xf numFmtId="0" fontId="5" fillId="0" borderId="20" xfId="0" applyFont="1" applyBorder="1"/>
    <xf numFmtId="0" fontId="9" fillId="0" borderId="19" xfId="0" applyFont="1" applyBorder="1" applyAlignment="1">
      <alignment horizontal="right"/>
    </xf>
    <xf numFmtId="0" fontId="9" fillId="0" borderId="0" xfId="0" applyFont="1"/>
    <xf numFmtId="165" fontId="9" fillId="0" borderId="20" xfId="2" applyNumberFormat="1" applyFont="1" applyFill="1" applyBorder="1"/>
    <xf numFmtId="165" fontId="9" fillId="0" borderId="0" xfId="1" applyNumberFormat="1" applyFont="1" applyFill="1" applyBorder="1"/>
    <xf numFmtId="165" fontId="9" fillId="0" borderId="19" xfId="2" applyNumberFormat="1" applyFont="1" applyFill="1" applyBorder="1"/>
    <xf numFmtId="0" fontId="9" fillId="0" borderId="20" xfId="0" applyFont="1" applyBorder="1"/>
    <xf numFmtId="165" fontId="9" fillId="0" borderId="20" xfId="1" applyNumberFormat="1" applyFont="1" applyFill="1" applyBorder="1"/>
    <xf numFmtId="0" fontId="9" fillId="0" borderId="5" xfId="0" applyFont="1" applyBorder="1"/>
    <xf numFmtId="0" fontId="9" fillId="0" borderId="4" xfId="0" applyFont="1" applyBorder="1"/>
    <xf numFmtId="0" fontId="5" fillId="2" borderId="21" xfId="0" applyFont="1" applyFill="1" applyBorder="1"/>
    <xf numFmtId="0" fontId="2" fillId="0" borderId="22" xfId="0" applyFont="1" applyBorder="1" applyAlignment="1">
      <alignment horizontal="right"/>
    </xf>
    <xf numFmtId="165" fontId="2" fillId="0" borderId="23" xfId="1" applyNumberFormat="1" applyFont="1" applyFill="1" applyBorder="1"/>
    <xf numFmtId="165" fontId="2" fillId="0" borderId="24" xfId="1" applyNumberFormat="1" applyFont="1" applyFill="1" applyBorder="1"/>
    <xf numFmtId="165" fontId="2" fillId="0" borderId="25" xfId="2" applyNumberFormat="1" applyFont="1" applyFill="1" applyBorder="1"/>
    <xf numFmtId="165" fontId="2" fillId="0" borderId="20" xfId="1" applyNumberFormat="1" applyFont="1" applyFill="1" applyBorder="1"/>
    <xf numFmtId="165" fontId="2" fillId="0" borderId="0" xfId="1" applyNumberFormat="1" applyFont="1" applyFill="1" applyBorder="1"/>
    <xf numFmtId="165" fontId="2" fillId="0" borderId="19" xfId="2" applyNumberFormat="1" applyFont="1" applyFill="1" applyBorder="1"/>
    <xf numFmtId="0" fontId="5" fillId="0" borderId="26" xfId="0" applyFont="1" applyBorder="1"/>
    <xf numFmtId="0" fontId="2" fillId="0" borderId="8" xfId="0" applyFont="1" applyBorder="1" applyAlignment="1">
      <alignment horizontal="right"/>
    </xf>
    <xf numFmtId="0" fontId="2" fillId="0" borderId="7" xfId="0" applyFont="1" applyBorder="1"/>
    <xf numFmtId="3" fontId="2" fillId="0" borderId="6" xfId="0" applyNumberFormat="1" applyFont="1" applyBorder="1"/>
    <xf numFmtId="3" fontId="2" fillId="0" borderId="7" xfId="0" applyNumberFormat="1" applyFont="1" applyBorder="1"/>
    <xf numFmtId="3" fontId="2" fillId="0" borderId="8" xfId="0" applyNumberFormat="1" applyFont="1" applyBorder="1"/>
    <xf numFmtId="3" fontId="2" fillId="0" borderId="0" xfId="2" applyNumberFormat="1" applyFont="1" applyFill="1" applyBorder="1"/>
    <xf numFmtId="3" fontId="2" fillId="0" borderId="27" xfId="1" applyNumberFormat="1" applyFont="1" applyFill="1" applyBorder="1"/>
    <xf numFmtId="3" fontId="2" fillId="0" borderId="28" xfId="1" applyNumberFormat="1" applyFont="1" applyFill="1" applyBorder="1"/>
    <xf numFmtId="0" fontId="2" fillId="0" borderId="24" xfId="0" applyFont="1" applyBorder="1"/>
    <xf numFmtId="3" fontId="2" fillId="0" borderId="29" xfId="0" quotePrefix="1" applyNumberFormat="1" applyFont="1" applyBorder="1" applyAlignment="1">
      <alignment horizontal="right"/>
    </xf>
    <xf numFmtId="3" fontId="2" fillId="0" borderId="30" xfId="0" quotePrefix="1" applyNumberFormat="1" applyFont="1" applyBorder="1" applyAlignment="1">
      <alignment horizontal="right"/>
    </xf>
    <xf numFmtId="3" fontId="2" fillId="0" borderId="31" xfId="0" quotePrefix="1" applyNumberFormat="1" applyFont="1" applyBorder="1" applyAlignment="1">
      <alignment horizontal="right"/>
    </xf>
    <xf numFmtId="0" fontId="5" fillId="0" borderId="29" xfId="0" applyFont="1" applyBorder="1"/>
    <xf numFmtId="0" fontId="2" fillId="0" borderId="32" xfId="0" applyFont="1" applyBorder="1" applyAlignment="1">
      <alignment horizontal="right"/>
    </xf>
    <xf numFmtId="165" fontId="2" fillId="0" borderId="26" xfId="1" applyNumberFormat="1" applyFont="1" applyFill="1" applyBorder="1"/>
    <xf numFmtId="165" fontId="2" fillId="0" borderId="33" xfId="1" applyNumberFormat="1" applyFont="1" applyFill="1" applyBorder="1"/>
    <xf numFmtId="165" fontId="2" fillId="0" borderId="32" xfId="2" applyNumberFormat="1" applyFont="1" applyFill="1" applyBorder="1"/>
    <xf numFmtId="3" fontId="2" fillId="0" borderId="0" xfId="0" applyNumberFormat="1" applyFont="1"/>
    <xf numFmtId="3" fontId="2" fillId="0" borderId="34" xfId="1" applyNumberFormat="1" applyFont="1" applyFill="1" applyBorder="1" applyAlignment="1">
      <alignment horizontal="right"/>
    </xf>
    <xf numFmtId="0" fontId="2" fillId="0" borderId="25" xfId="0" applyFont="1" applyBorder="1" applyAlignment="1">
      <alignment horizontal="right"/>
    </xf>
    <xf numFmtId="10" fontId="2" fillId="0" borderId="23" xfId="1" applyNumberFormat="1" applyFont="1" applyFill="1" applyBorder="1"/>
    <xf numFmtId="10" fontId="2" fillId="0" borderId="24" xfId="1" applyNumberFormat="1" applyFont="1" applyFill="1" applyBorder="1"/>
    <xf numFmtId="10" fontId="2" fillId="0" borderId="25" xfId="2" applyNumberFormat="1" applyFont="1" applyFill="1" applyBorder="1"/>
    <xf numFmtId="10" fontId="2" fillId="0" borderId="20" xfId="1" applyNumberFormat="1" applyFont="1" applyFill="1" applyBorder="1"/>
    <xf numFmtId="10" fontId="2" fillId="0" borderId="0" xfId="1" applyNumberFormat="1" applyFont="1" applyFill="1" applyBorder="1"/>
    <xf numFmtId="10" fontId="2" fillId="0" borderId="19" xfId="2" applyNumberFormat="1" applyFont="1" applyFill="1" applyBorder="1"/>
    <xf numFmtId="0" fontId="9" fillId="0" borderId="26" xfId="0" applyFont="1" applyBorder="1"/>
    <xf numFmtId="0" fontId="9" fillId="0" borderId="32" xfId="0" applyFont="1" applyBorder="1" applyAlignment="1">
      <alignment horizontal="right"/>
    </xf>
    <xf numFmtId="165" fontId="9" fillId="0" borderId="26" xfId="0" applyNumberFormat="1" applyFont="1" applyBorder="1"/>
    <xf numFmtId="165" fontId="9" fillId="0" borderId="33" xfId="0" applyNumberFormat="1" applyFont="1" applyBorder="1"/>
    <xf numFmtId="165" fontId="9" fillId="0" borderId="32" xfId="0" applyNumberFormat="1" applyFont="1" applyBorder="1"/>
    <xf numFmtId="164" fontId="8" fillId="0" borderId="0" xfId="0" applyNumberFormat="1" applyFont="1"/>
    <xf numFmtId="0" fontId="8" fillId="0" borderId="0" xfId="3" applyFont="1"/>
  </cellXfs>
  <cellStyles count="4">
    <cellStyle name="Comma" xfId="1" builtinId="3"/>
    <cellStyle name="Normal" xfId="0" builtinId="0"/>
    <cellStyle name="Normal_MilkSales_National" xfId="3" xr:uid="{D13F50CB-B6AF-4CCF-90C9-F0DA3CAE8688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7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Total Regions
2022/23 &amp; 2023/24</a:t>
            </a:r>
          </a:p>
        </c:rich>
      </c:tx>
      <c:layout>
        <c:manualLayout>
          <c:xMode val="edge"/>
          <c:yMode val="edge"/>
          <c:x val="0.28068193748508707"/>
          <c:y val="8.695652173913043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545492333820259E-2"/>
          <c:y val="0.17257425255043804"/>
          <c:w val="0.86818229990583939"/>
          <c:h val="0.68173913043478263"/>
        </c:manualLayout>
      </c:layout>
      <c:lineChart>
        <c:grouping val="standard"/>
        <c:varyColors val="0"/>
        <c:ser>
          <c:idx val="0"/>
          <c:order val="0"/>
          <c:tx>
            <c:v>2022/2023</c:v>
          </c:tx>
          <c:spPr>
            <a:ln w="38100">
              <a:solidFill>
                <a:srgbClr val="0066CC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#,##0</c:formatCode>
              <c:ptCount val="12"/>
              <c:pt idx="0">
                <c:v>80742.82535084468</c:v>
              </c:pt>
              <c:pt idx="1">
                <c:v>85515.267532457699</c:v>
              </c:pt>
              <c:pt idx="2">
                <c:v>89642.883767417457</c:v>
              </c:pt>
              <c:pt idx="3">
                <c:v>92774.430634730932</c:v>
              </c:pt>
              <c:pt idx="4">
                <c:v>86431.63839822603</c:v>
              </c:pt>
              <c:pt idx="5">
                <c:v>86230.113709935249</c:v>
              </c:pt>
              <c:pt idx="6">
                <c:v>81030.159320218096</c:v>
              </c:pt>
              <c:pt idx="7">
                <c:v>72891.27303196385</c:v>
              </c:pt>
              <c:pt idx="8">
                <c:v>78366.274940413103</c:v>
              </c:pt>
              <c:pt idx="9">
                <c:v>75805.741899888701</c:v>
              </c:pt>
              <c:pt idx="10">
                <c:v>79986.532527510164</c:v>
              </c:pt>
              <c:pt idx="11">
                <c:v>80446.060323983169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F830-4A64-81A4-B64E57FEE71C}"/>
            </c:ext>
          </c:extLst>
        </c:ser>
        <c:ser>
          <c:idx val="2"/>
          <c:order val="1"/>
          <c:tx>
            <c:v>2023/2024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#,##0</c:formatCode>
              <c:ptCount val="12"/>
              <c:pt idx="0">
                <c:v>84690.582032844686</c:v>
              </c:pt>
              <c:pt idx="1">
                <c:v>90082.584263457698</c:v>
              </c:pt>
              <c:pt idx="2">
                <c:v>91551.702267417451</c:v>
              </c:pt>
              <c:pt idx="3">
                <c:v>96214.814134730928</c:v>
              </c:pt>
              <c:pt idx="4">
                <c:v>94030.086038226043</c:v>
              </c:pt>
              <c:pt idx="5">
                <c:v>93793.856139935247</c:v>
              </c:pt>
              <c:pt idx="6">
                <c:v>88566.250400218094</c:v>
              </c:pt>
              <c:pt idx="7">
                <c:v>77669.112031963858</c:v>
              </c:pt>
              <c:pt idx="8">
                <c:v>80271.18891541312</c:v>
              </c:pt>
              <c:pt idx="9">
                <c:v>78294.3682298887</c:v>
              </c:pt>
              <c:pt idx="10">
                <c:v>82621.633534510154</c:v>
              </c:pt>
              <c:pt idx="11">
                <c:v>82448.56062098316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F830-4A64-81A4-B64E57FEE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1204832"/>
        <c:axId val="1291205616"/>
      </c:lineChart>
      <c:catAx>
        <c:axId val="1291204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20561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291205616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20483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7500020807451177E-2"/>
                <c:y val="9.0434782608695655E-2"/>
              </c:manualLayout>
            </c:layout>
            <c:tx>
              <c:rich>
                <a:bodyPr rot="0" vert="horz"/>
                <a:lstStyle/>
                <a:p>
                  <a:pPr algn="ctr">
                    <a:defRPr sz="900" b="0" i="0" u="none" strike="noStrike" baseline="0">
                      <a:solidFill>
                        <a:srgbClr val="333399"/>
                      </a:solidFill>
                      <a:latin typeface="Verdana"/>
                      <a:ea typeface="Verdana"/>
                      <a:cs typeface="Verdana"/>
                    </a:defRPr>
                  </a:pPr>
                  <a:r>
                    <a:rPr lang="en-AU"/>
                    <a:t>Million Litres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795466475781436"/>
          <c:y val="0.93739130434782614"/>
          <c:w val="0.4147729658792651"/>
          <c:h val="4.17391304347826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45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0.59055118110236227" l="0.59055118110236227" r="0.59055118110236227" t="0.39370078740157483" header="0.51181102362204722" footer="0.5118110236220472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QLD Milk Production - Central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3722.7962500000003</c:v>
              </c:pt>
              <c:pt idx="1">
                <c:v>3849.0360000000001</c:v>
              </c:pt>
              <c:pt idx="2">
                <c:v>3848.6197500000003</c:v>
              </c:pt>
              <c:pt idx="3">
                <c:v>3867.9872500000001</c:v>
              </c:pt>
              <c:pt idx="4">
                <c:v>3772.6949999999997</c:v>
              </c:pt>
              <c:pt idx="5">
                <c:v>3915.9013828535935</c:v>
              </c:pt>
              <c:pt idx="6">
                <c:v>3866.6748106933323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69D4-4FB7-9BFC-44238EDD85EE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4091.1749999999997</c:v>
              </c:pt>
              <c:pt idx="1">
                <c:v>4294.92</c:v>
              </c:pt>
              <c:pt idx="2">
                <c:v>4411.05</c:v>
              </c:pt>
              <c:pt idx="3">
                <c:v>4177.8317499999994</c:v>
              </c:pt>
              <c:pt idx="4">
                <c:v>3797.93325</c:v>
              </c:pt>
              <c:pt idx="5">
                <c:v>3785.0412500000002</c:v>
              </c:pt>
              <c:pt idx="6">
                <c:v>3747.92625</c:v>
              </c:pt>
              <c:pt idx="7">
                <c:v>3170.1645000000003</c:v>
              </c:pt>
              <c:pt idx="8">
                <c:v>3744.0189999999998</c:v>
              </c:pt>
              <c:pt idx="9">
                <c:v>3268.87725</c:v>
              </c:pt>
              <c:pt idx="10">
                <c:v>3212.7509999999997</c:v>
              </c:pt>
              <c:pt idx="11">
                <c:v>3300.4929999999999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69D4-4FB7-9BFC-44238EDD85EE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4500.8680000000004</c:v>
              </c:pt>
              <c:pt idx="1">
                <c:v>4865.8159999999998</c:v>
              </c:pt>
              <c:pt idx="2">
                <c:v>4809.2820000000002</c:v>
              </c:pt>
              <c:pt idx="3">
                <c:v>4794.9229999999998</c:v>
              </c:pt>
              <c:pt idx="4">
                <c:v>4663.2979999999998</c:v>
              </c:pt>
              <c:pt idx="5">
                <c:v>4811.3959999999997</c:v>
              </c:pt>
              <c:pt idx="6">
                <c:v>4517.1499999999996</c:v>
              </c:pt>
              <c:pt idx="7">
                <c:v>3720.8620000000001</c:v>
              </c:pt>
              <c:pt idx="8">
                <c:v>4037.8939999999998</c:v>
              </c:pt>
              <c:pt idx="9">
                <c:v>3494.134</c:v>
              </c:pt>
              <c:pt idx="10">
                <c:v>3609.5459999999998</c:v>
              </c:pt>
              <c:pt idx="11">
                <c:v>3685.03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69D4-4FB7-9BFC-44238EDD8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84376"/>
        <c:axId val="618085552"/>
      </c:lineChart>
      <c:catAx>
        <c:axId val="618084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5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85552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4376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QLD Milk Production - Northern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9565.7379999999994</c:v>
              </c:pt>
              <c:pt idx="1">
                <c:v>9390.0769999999993</c:v>
              </c:pt>
              <c:pt idx="2">
                <c:v>9227.2510000000002</c:v>
              </c:pt>
              <c:pt idx="3">
                <c:v>8519.73</c:v>
              </c:pt>
              <c:pt idx="4">
                <c:v>7666.4849999999997</c:v>
              </c:pt>
              <c:pt idx="5">
                <c:v>8984.2440000000006</c:v>
              </c:pt>
              <c:pt idx="6">
                <c:v>9053.6139999999996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FF6E-4593-9831-E565A1C1B247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8793.0640000000003</c:v>
              </c:pt>
              <c:pt idx="1">
                <c:v>9039.7649999999994</c:v>
              </c:pt>
              <c:pt idx="2">
                <c:v>9682.3209999999999</c:v>
              </c:pt>
              <c:pt idx="3">
                <c:v>9170.2099999999991</c:v>
              </c:pt>
              <c:pt idx="4">
                <c:v>7576.7669999999998</c:v>
              </c:pt>
              <c:pt idx="5">
                <c:v>8752.9950000000008</c:v>
              </c:pt>
              <c:pt idx="6">
                <c:v>9675.1880000000001</c:v>
              </c:pt>
              <c:pt idx="7">
                <c:v>8721.9840000000004</c:v>
              </c:pt>
              <c:pt idx="8">
                <c:v>9097.1170000000002</c:v>
              </c:pt>
              <c:pt idx="9">
                <c:v>7823.2330000000002</c:v>
              </c:pt>
              <c:pt idx="10">
                <c:v>8591.4459999999999</c:v>
              </c:pt>
              <c:pt idx="11">
                <c:v>9218.9549999999999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FF6E-4593-9831-E565A1C1B247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9434.5949999999993</c:v>
              </c:pt>
              <c:pt idx="1">
                <c:v>9651.35</c:v>
              </c:pt>
              <c:pt idx="2">
                <c:v>9241.2510000000002</c:v>
              </c:pt>
              <c:pt idx="3">
                <c:v>9805.8619999999992</c:v>
              </c:pt>
              <c:pt idx="4">
                <c:v>9092.3739999999998</c:v>
              </c:pt>
              <c:pt idx="5">
                <c:v>10182.468000000001</c:v>
              </c:pt>
              <c:pt idx="6">
                <c:v>10040.382</c:v>
              </c:pt>
              <c:pt idx="7">
                <c:v>8744.2829999999994</c:v>
              </c:pt>
              <c:pt idx="8">
                <c:v>9312.8209999999999</c:v>
              </c:pt>
              <c:pt idx="9">
                <c:v>8658.8719999999994</c:v>
              </c:pt>
              <c:pt idx="10">
                <c:v>9041.6659999999993</c:v>
              </c:pt>
              <c:pt idx="11">
                <c:v>8790.7450000000008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FF6E-4593-9831-E565A1C1B2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87120"/>
        <c:axId val="618086336"/>
      </c:lineChart>
      <c:catAx>
        <c:axId val="618087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6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86336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7120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QLD Milk Production - South/East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47560.697999999997</c:v>
              </c:pt>
              <c:pt idx="1">
                <c:v>49274.707999999999</c:v>
              </c:pt>
              <c:pt idx="2">
                <c:v>48300.395000000004</c:v>
              </c:pt>
              <c:pt idx="3">
                <c:v>50129.787000000004</c:v>
              </c:pt>
              <c:pt idx="4">
                <c:v>47523.3</c:v>
              </c:pt>
              <c:pt idx="5">
                <c:v>47200.433891755136</c:v>
              </c:pt>
              <c:pt idx="6">
                <c:v>45939.6196283647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EBC7-46BF-9FC6-05F386377602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50604.256999999998</c:v>
              </c:pt>
              <c:pt idx="1">
                <c:v>51414.100999999995</c:v>
              </c:pt>
              <c:pt idx="2">
                <c:v>54175.258000000002</c:v>
              </c:pt>
              <c:pt idx="3">
                <c:v>54524.639000000003</c:v>
              </c:pt>
              <c:pt idx="4">
                <c:v>47550.087</c:v>
              </c:pt>
              <c:pt idx="5">
                <c:v>46643.253000000012</c:v>
              </c:pt>
              <c:pt idx="6">
                <c:v>46810.390079999997</c:v>
              </c:pt>
              <c:pt idx="7">
                <c:v>39415.279999999999</c:v>
              </c:pt>
              <c:pt idx="8">
                <c:v>46504.505999999994</c:v>
              </c:pt>
              <c:pt idx="9">
                <c:v>43865.622000000003</c:v>
              </c:pt>
              <c:pt idx="10">
                <c:v>42599.933000000005</c:v>
              </c:pt>
              <c:pt idx="11">
                <c:v>43745.517000000007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EBC7-46BF-9FC6-05F386377602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47082.288</c:v>
              </c:pt>
              <c:pt idx="1">
                <c:v>50135.145999999993</c:v>
              </c:pt>
              <c:pt idx="2">
                <c:v>51028.712</c:v>
              </c:pt>
              <c:pt idx="3">
                <c:v>52945.354999999996</c:v>
              </c:pt>
              <c:pt idx="4">
                <c:v>51658.625999999997</c:v>
              </c:pt>
              <c:pt idx="5">
                <c:v>53838.099000000002</c:v>
              </c:pt>
              <c:pt idx="6">
                <c:v>48831.695999999996</c:v>
              </c:pt>
              <c:pt idx="7">
                <c:v>42468.201000000001</c:v>
              </c:pt>
              <c:pt idx="8">
                <c:v>46335.63</c:v>
              </c:pt>
              <c:pt idx="9">
                <c:v>44677.919999999998</c:v>
              </c:pt>
              <c:pt idx="10">
                <c:v>45956.103000000003</c:v>
              </c:pt>
              <c:pt idx="11">
                <c:v>45814.54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EBC7-46BF-9FC6-05F3863776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87512"/>
        <c:axId val="618088296"/>
      </c:lineChart>
      <c:catAx>
        <c:axId val="618087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8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88296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7512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QLD Milk Production - Total Regions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60849.232249999994</c:v>
              </c:pt>
              <c:pt idx="1">
                <c:v>62513.820999999996</c:v>
              </c:pt>
              <c:pt idx="2">
                <c:v>61376.265750000006</c:v>
              </c:pt>
              <c:pt idx="3">
                <c:v>62517.504249999998</c:v>
              </c:pt>
              <c:pt idx="4">
                <c:v>58962.48</c:v>
              </c:pt>
              <c:pt idx="5">
                <c:v>60100.579274608732</c:v>
              </c:pt>
              <c:pt idx="6">
                <c:v>58859.908439058032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F9C6-490E-90C1-3E57EF96FA38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63488.495999999999</c:v>
              </c:pt>
              <c:pt idx="1">
                <c:v>64748.785999999993</c:v>
              </c:pt>
              <c:pt idx="2">
                <c:v>68268.629000000001</c:v>
              </c:pt>
              <c:pt idx="3">
                <c:v>67872.68075</c:v>
              </c:pt>
              <c:pt idx="4">
                <c:v>58924.787250000001</c:v>
              </c:pt>
              <c:pt idx="5">
                <c:v>59181.289250000016</c:v>
              </c:pt>
              <c:pt idx="6">
                <c:v>60233.504329999996</c:v>
              </c:pt>
              <c:pt idx="7">
                <c:v>51307.428499999995</c:v>
              </c:pt>
              <c:pt idx="8">
                <c:v>59345.641999999993</c:v>
              </c:pt>
              <c:pt idx="9">
                <c:v>54957.732250000001</c:v>
              </c:pt>
              <c:pt idx="10">
                <c:v>54404.13</c:v>
              </c:pt>
              <c:pt idx="11">
                <c:v>56264.965000000011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F9C6-490E-90C1-3E57EF96FA38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61017.751000000004</c:v>
              </c:pt>
              <c:pt idx="1">
                <c:v>64652.311999999991</c:v>
              </c:pt>
              <c:pt idx="2">
                <c:v>65079.245000000003</c:v>
              </c:pt>
              <c:pt idx="3">
                <c:v>67546.14</c:v>
              </c:pt>
              <c:pt idx="4">
                <c:v>65414.298000000003</c:v>
              </c:pt>
              <c:pt idx="5">
                <c:v>68831.963000000003</c:v>
              </c:pt>
              <c:pt idx="6">
                <c:v>63389.227999999996</c:v>
              </c:pt>
              <c:pt idx="7">
                <c:v>54933.345999999998</c:v>
              </c:pt>
              <c:pt idx="8">
                <c:v>59686.345000000001</c:v>
              </c:pt>
              <c:pt idx="9">
                <c:v>56830.925999999999</c:v>
              </c:pt>
              <c:pt idx="10">
                <c:v>58607.315000000002</c:v>
              </c:pt>
              <c:pt idx="11">
                <c:v>58290.315000000002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F9C6-490E-90C1-3E57EF96F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90256"/>
        <c:axId val="618089472"/>
      </c:lineChart>
      <c:catAx>
        <c:axId val="618090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9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89472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90256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7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Inland/Central Region
2022/23 &amp; 2023/24</a:t>
            </a:r>
          </a:p>
        </c:rich>
      </c:tx>
      <c:layout>
        <c:manualLayout>
          <c:xMode val="edge"/>
          <c:yMode val="edge"/>
          <c:x val="0.23295466475781437"/>
          <c:y val="8.695652173913043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454584547332513E-2"/>
          <c:y val="0.16173913043478261"/>
          <c:w val="0.87727321404097902"/>
          <c:h val="0.6834782608695652"/>
        </c:manualLayout>
      </c:layout>
      <c:lineChart>
        <c:grouping val="standard"/>
        <c:varyColors val="0"/>
        <c:ser>
          <c:idx val="0"/>
          <c:order val="0"/>
          <c:tx>
            <c:v>2022/2023</c:v>
          </c:tx>
          <c:spPr>
            <a:ln w="38100">
              <a:solidFill>
                <a:srgbClr val="0066CC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#,##0</c:formatCode>
              <c:ptCount val="12"/>
              <c:pt idx="0">
                <c:v>20072.231284111022</c:v>
              </c:pt>
              <c:pt idx="1">
                <c:v>20320.04712493554</c:v>
              </c:pt>
              <c:pt idx="2">
                <c:v>20551.079430078404</c:v>
              </c:pt>
              <c:pt idx="3">
                <c:v>20906.025217095801</c:v>
              </c:pt>
              <c:pt idx="4">
                <c:v>19429.262850510888</c:v>
              </c:pt>
              <c:pt idx="5">
                <c:v>20120.015817975131</c:v>
              </c:pt>
              <c:pt idx="6">
                <c:v>19666.775118947</c:v>
              </c:pt>
              <c:pt idx="7">
                <c:v>18206.212429250481</c:v>
              </c:pt>
              <c:pt idx="8">
                <c:v>19794.475832404296</c:v>
              </c:pt>
              <c:pt idx="9">
                <c:v>19671.457583377916</c:v>
              </c:pt>
              <c:pt idx="10">
                <c:v>21470.344246493652</c:v>
              </c:pt>
              <c:pt idx="11">
                <c:v>21535.067487443626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93E0-48EA-9D71-82F662E98B4F}"/>
            </c:ext>
          </c:extLst>
        </c:ser>
        <c:ser>
          <c:idx val="2"/>
          <c:order val="1"/>
          <c:tx>
            <c:v>2023/2024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#,##0</c:formatCode>
              <c:ptCount val="12"/>
              <c:pt idx="0">
                <c:v>21607.307284111022</c:v>
              </c:pt>
              <c:pt idx="1">
                <c:v>22581.831124935543</c:v>
              </c:pt>
              <c:pt idx="2">
                <c:v>21879.167430078403</c:v>
              </c:pt>
              <c:pt idx="3">
                <c:v>23291.042217095801</c:v>
              </c:pt>
              <c:pt idx="4">
                <c:v>23225.589850510889</c:v>
              </c:pt>
              <c:pt idx="5">
                <c:v>23115.571817975131</c:v>
              </c:pt>
              <c:pt idx="6">
                <c:v>22008.066118947001</c:v>
              </c:pt>
              <c:pt idx="7">
                <c:v>20506.682429250486</c:v>
              </c:pt>
              <c:pt idx="8">
                <c:v>21346.162832404298</c:v>
              </c:pt>
              <c:pt idx="9">
                <c:v>21493.846583377916</c:v>
              </c:pt>
              <c:pt idx="10">
                <c:v>23134.99064649365</c:v>
              </c:pt>
              <c:pt idx="11">
                <c:v>23181.961487443627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93E0-48EA-9D71-82F662E98B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96136"/>
        <c:axId val="618094960"/>
      </c:lineChart>
      <c:catAx>
        <c:axId val="618096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9496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18094960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9613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8636385074343638E-2"/>
                <c:y val="8.8695652173913037E-2"/>
              </c:manualLayout>
            </c:layout>
            <c:tx>
              <c:rich>
                <a:bodyPr rot="0" vert="horz"/>
                <a:lstStyle/>
                <a:p>
                  <a:pPr algn="ctr">
                    <a:defRPr sz="875" b="0" i="0" u="none" strike="noStrike" baseline="0">
                      <a:solidFill>
                        <a:srgbClr val="333399"/>
                      </a:solidFill>
                      <a:latin typeface="Verdana"/>
                      <a:ea typeface="Verdana"/>
                      <a:cs typeface="Verdana"/>
                    </a:defRPr>
                  </a:pPr>
                  <a:r>
                    <a:rPr lang="en-AU"/>
                    <a:t>Million Litres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340921021235984"/>
          <c:y val="0.93739130434782614"/>
          <c:w val="0.4147729658792651"/>
          <c:h val="4.17391304347826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45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7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North Coast Region
2022/23 &amp; 2023/24</a:t>
            </a:r>
          </a:p>
        </c:rich>
      </c:tx>
      <c:layout>
        <c:manualLayout>
          <c:xMode val="edge"/>
          <c:yMode val="edge"/>
          <c:x val="0.25000011930326893"/>
          <c:y val="8.695652173913043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318220280440046E-2"/>
          <c:y val="0.1582608695652174"/>
          <c:w val="0.87840957830787147"/>
          <c:h val="0.68521739130434778"/>
        </c:manualLayout>
      </c:layout>
      <c:lineChart>
        <c:grouping val="standard"/>
        <c:varyColors val="0"/>
        <c:ser>
          <c:idx val="0"/>
          <c:order val="0"/>
          <c:tx>
            <c:v>2022/2023</c:v>
          </c:tx>
          <c:spPr>
            <a:ln w="38100">
              <a:solidFill>
                <a:srgbClr val="0066CC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#,##0</c:formatCode>
              <c:ptCount val="12"/>
              <c:pt idx="0">
                <c:v>20326.144359038917</c:v>
              </c:pt>
              <c:pt idx="1">
                <c:v>21566.114099000013</c:v>
              </c:pt>
              <c:pt idx="2">
                <c:v>23984.240225954196</c:v>
              </c:pt>
              <c:pt idx="3">
                <c:v>24974.033185331376</c:v>
              </c:pt>
              <c:pt idx="4">
                <c:v>22550.044811062173</c:v>
              </c:pt>
              <c:pt idx="5">
                <c:v>21940.646870657813</c:v>
              </c:pt>
              <c:pt idx="6">
                <c:v>20363.119545050093</c:v>
              </c:pt>
              <c:pt idx="7">
                <c:v>18755.199520823528</c:v>
              </c:pt>
              <c:pt idx="8">
                <c:v>19735.947502358413</c:v>
              </c:pt>
              <c:pt idx="9">
                <c:v>18811.611532756229</c:v>
              </c:pt>
              <c:pt idx="10">
                <c:v>19441.567819561402</c:v>
              </c:pt>
              <c:pt idx="11">
                <c:v>19614.41865506857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CFA2-40B8-91CA-AAA4A8A99DD9}"/>
            </c:ext>
          </c:extLst>
        </c:ser>
        <c:ser>
          <c:idx val="2"/>
          <c:order val="1"/>
          <c:tx>
            <c:v>2023/2024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#,##0</c:formatCode>
              <c:ptCount val="12"/>
              <c:pt idx="0">
                <c:v>21723.177041038914</c:v>
              </c:pt>
              <c:pt idx="1">
                <c:v>23351.812830000013</c:v>
              </c:pt>
              <c:pt idx="2">
                <c:v>24314.938725954198</c:v>
              </c:pt>
              <c:pt idx="3">
                <c:v>25054.532685331378</c:v>
              </c:pt>
              <c:pt idx="4">
                <c:v>24787.210451062172</c:v>
              </c:pt>
              <c:pt idx="5">
                <c:v>24116.672300657814</c:v>
              </c:pt>
              <c:pt idx="6">
                <c:v>22671.72462505009</c:v>
              </c:pt>
              <c:pt idx="7">
                <c:v>19220.709520823526</c:v>
              </c:pt>
              <c:pt idx="8">
                <c:v>19571.416477358416</c:v>
              </c:pt>
              <c:pt idx="9">
                <c:v>18063.051862756231</c:v>
              </c:pt>
              <c:pt idx="10">
                <c:v>18943.656426561403</c:v>
              </c:pt>
              <c:pt idx="11">
                <c:v>19359.472952068569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CFA2-40B8-91CA-AAA4A8A99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95352"/>
        <c:axId val="618093392"/>
      </c:lineChart>
      <c:catAx>
        <c:axId val="618095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933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18093392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9535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7500020807451177E-2"/>
                <c:y val="8.5217391304347828E-2"/>
              </c:manualLayout>
            </c:layout>
            <c:tx>
              <c:rich>
                <a:bodyPr rot="0" vert="horz"/>
                <a:lstStyle/>
                <a:p>
                  <a:pPr algn="ctr">
                    <a:defRPr sz="875" b="0" i="0" u="none" strike="noStrike" baseline="0">
                      <a:solidFill>
                        <a:srgbClr val="333399"/>
                      </a:solidFill>
                      <a:latin typeface="Verdana"/>
                      <a:ea typeface="Verdana"/>
                      <a:cs typeface="Verdana"/>
                    </a:defRPr>
                  </a:pPr>
                  <a:r>
                    <a:rPr lang="en-AU"/>
                    <a:t>Million Litres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454557384872344"/>
          <c:y val="0.93565217391304345"/>
          <c:w val="0.4147729658792651"/>
          <c:h val="4.17391304347826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45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7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Southern Region
2022/23 &amp; 2023/24</a:t>
            </a:r>
          </a:p>
        </c:rich>
      </c:tx>
      <c:layout>
        <c:manualLayout>
          <c:xMode val="edge"/>
          <c:yMode val="edge"/>
          <c:x val="0.26174254354569315"/>
          <c:y val="1.10144927536231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318220280440046E-2"/>
          <c:y val="0.1582608695652174"/>
          <c:w val="0.87840957830787147"/>
          <c:h val="0.68521739130434778"/>
        </c:manualLayout>
      </c:layout>
      <c:lineChart>
        <c:grouping val="standard"/>
        <c:varyColors val="0"/>
        <c:ser>
          <c:idx val="0"/>
          <c:order val="0"/>
          <c:tx>
            <c:v>2022/2023</c:v>
          </c:tx>
          <c:spPr>
            <a:ln w="38100">
              <a:solidFill>
                <a:srgbClr val="0066CC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#,##0</c:formatCode>
              <c:ptCount val="12"/>
              <c:pt idx="0">
                <c:v>40344.449707694745</c:v>
              </c:pt>
              <c:pt idx="1">
                <c:v>43629.106308522147</c:v>
              </c:pt>
              <c:pt idx="2">
                <c:v>45107.564111384847</c:v>
              </c:pt>
              <c:pt idx="3">
                <c:v>46894.372232303751</c:v>
              </c:pt>
              <c:pt idx="4">
                <c:v>44452.33073665297</c:v>
              </c:pt>
              <c:pt idx="5">
                <c:v>44169.45102130231</c:v>
              </c:pt>
              <c:pt idx="6">
                <c:v>41000.264656220999</c:v>
              </c:pt>
              <c:pt idx="7">
                <c:v>35929.861081889852</c:v>
              </c:pt>
              <c:pt idx="8">
                <c:v>38835.851605650401</c:v>
              </c:pt>
              <c:pt idx="9">
                <c:v>37322.672783754548</c:v>
              </c:pt>
              <c:pt idx="10">
                <c:v>39074.62046145511</c:v>
              </c:pt>
              <c:pt idx="11">
                <c:v>39296.574181470969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559E-4C04-A24A-4F34A246353D}"/>
            </c:ext>
          </c:extLst>
        </c:ser>
        <c:ser>
          <c:idx val="2"/>
          <c:order val="1"/>
          <c:tx>
            <c:v>2023/2024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#,##0</c:formatCode>
              <c:ptCount val="12"/>
              <c:pt idx="0">
                <c:v>41360.097707694746</c:v>
              </c:pt>
              <c:pt idx="1">
                <c:v>44148.940308522149</c:v>
              </c:pt>
              <c:pt idx="2">
                <c:v>45357.596111384846</c:v>
              </c:pt>
              <c:pt idx="3">
                <c:v>47869.239232303757</c:v>
              </c:pt>
              <c:pt idx="4">
                <c:v>46017.285736652972</c:v>
              </c:pt>
              <c:pt idx="5">
                <c:v>46561.61202130231</c:v>
              </c:pt>
              <c:pt idx="6">
                <c:v>43886.459656220999</c:v>
              </c:pt>
              <c:pt idx="7">
                <c:v>37941.720081889856</c:v>
              </c:pt>
              <c:pt idx="8">
                <c:v>39353.609605650403</c:v>
              </c:pt>
              <c:pt idx="9">
                <c:v>38737.469783754546</c:v>
              </c:pt>
              <c:pt idx="10">
                <c:v>40542.986461455104</c:v>
              </c:pt>
              <c:pt idx="11">
                <c:v>39907.126181470965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559E-4C04-A24A-4F34A2463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93784"/>
        <c:axId val="618094176"/>
      </c:lineChart>
      <c:catAx>
        <c:axId val="618093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9417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18094176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9378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7500020807451177E-2"/>
                <c:y val="8.5217391304347828E-2"/>
              </c:manualLayout>
            </c:layout>
            <c:tx>
              <c:rich>
                <a:bodyPr rot="0" vert="horz"/>
                <a:lstStyle/>
                <a:p>
                  <a:pPr algn="ctr">
                    <a:defRPr sz="875" b="0" i="0" u="none" strike="noStrike" baseline="0">
                      <a:solidFill>
                        <a:srgbClr val="333399"/>
                      </a:solidFill>
                      <a:latin typeface="Verdana"/>
                      <a:ea typeface="Verdana"/>
                      <a:cs typeface="Verdana"/>
                    </a:defRPr>
                  </a:pPr>
                  <a:r>
                    <a:rPr lang="en-AU"/>
                    <a:t>Million Litres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454557384872344"/>
          <c:y val="0.93565217391304345"/>
          <c:w val="0.4147729658792651"/>
          <c:h val="4.17391304347826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45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Inland/Central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34747.849000000002</c:v>
              </c:pt>
              <c:pt idx="1">
                <c:v>36905.246999999996</c:v>
              </c:pt>
              <c:pt idx="2">
                <c:v>38308.252</c:v>
              </c:pt>
              <c:pt idx="3">
                <c:v>40006.564999999995</c:v>
              </c:pt>
              <c:pt idx="4">
                <c:v>36040.199999999997</c:v>
              </c:pt>
              <c:pt idx="5">
                <c:v>35710.484000000004</c:v>
              </c:pt>
              <c:pt idx="6">
                <c:v>33265.589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7372-4AD0-AA7E-934FDF696D9A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36749.468000000001</c:v>
              </c:pt>
              <c:pt idx="1">
                <c:v>39146.97099999999</c:v>
              </c:pt>
              <c:pt idx="2">
                <c:v>40934.368999999999</c:v>
              </c:pt>
              <c:pt idx="3">
                <c:v>42220.496000000006</c:v>
              </c:pt>
              <c:pt idx="4">
                <c:v>37744.281999999992</c:v>
              </c:pt>
              <c:pt idx="5">
                <c:v>37750.683000000005</c:v>
              </c:pt>
              <c:pt idx="6">
                <c:v>36337.661</c:v>
              </c:pt>
              <c:pt idx="7">
                <c:v>31203.606</c:v>
              </c:pt>
              <c:pt idx="8">
                <c:v>34805.508000000002</c:v>
              </c:pt>
              <c:pt idx="9">
                <c:v>32375.111000000001</c:v>
              </c:pt>
              <c:pt idx="10">
                <c:v>33633.875</c:v>
              </c:pt>
              <c:pt idx="11">
                <c:v>33525.218000000001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7372-4AD0-AA7E-934FDF696D9A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33897.656999999999</c:v>
              </c:pt>
              <c:pt idx="1">
                <c:v>36038.987999999998</c:v>
              </c:pt>
              <c:pt idx="2">
                <c:v>37924.381000000001</c:v>
              </c:pt>
              <c:pt idx="3">
                <c:v>39919.339</c:v>
              </c:pt>
              <c:pt idx="4">
                <c:v>35823.185999999994</c:v>
              </c:pt>
              <c:pt idx="5">
                <c:v>36799.103999999999</c:v>
              </c:pt>
              <c:pt idx="6">
                <c:v>34554.623</c:v>
              </c:pt>
              <c:pt idx="7">
                <c:v>31864.673000000003</c:v>
              </c:pt>
              <c:pt idx="8">
                <c:v>35039.686000000002</c:v>
              </c:pt>
              <c:pt idx="9">
                <c:v>33811.805</c:v>
              </c:pt>
              <c:pt idx="10">
                <c:v>35097.137999999999</c:v>
              </c:pt>
              <c:pt idx="11">
                <c:v>34300.663999999997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7372-4AD0-AA7E-934FDF696D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1207184"/>
        <c:axId val="1291200912"/>
      </c:lineChart>
      <c:catAx>
        <c:axId val="1291207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200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1200912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207184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25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North Coast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28290.913</c:v>
              </c:pt>
              <c:pt idx="1">
                <c:v>27346.722999999998</c:v>
              </c:pt>
              <c:pt idx="2">
                <c:v>28806.061000000002</c:v>
              </c:pt>
              <c:pt idx="3">
                <c:v>32134.521000000001</c:v>
              </c:pt>
              <c:pt idx="4">
                <c:v>27992.724000000002</c:v>
              </c:pt>
              <c:pt idx="5">
                <c:v>29991.78104505119</c:v>
              </c:pt>
              <c:pt idx="6">
                <c:v>27040.270931459243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C882-497E-A7B6-67EF65C43D16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28476.141</c:v>
              </c:pt>
              <c:pt idx="1">
                <c:v>26358.275000000001</c:v>
              </c:pt>
              <c:pt idx="2">
                <c:v>29186.891999999996</c:v>
              </c:pt>
              <c:pt idx="3">
                <c:v>32544.37</c:v>
              </c:pt>
              <c:pt idx="4">
                <c:v>25005.568000000003</c:v>
              </c:pt>
              <c:pt idx="5">
                <c:v>26531.348000000002</c:v>
              </c:pt>
              <c:pt idx="6">
                <c:v>24700.964</c:v>
              </c:pt>
              <c:pt idx="7">
                <c:v>22699.217000000001</c:v>
              </c:pt>
              <c:pt idx="8">
                <c:v>25781.532999999999</c:v>
              </c:pt>
              <c:pt idx="9">
                <c:v>25752.746999999999</c:v>
              </c:pt>
              <c:pt idx="10">
                <c:v>23301.02</c:v>
              </c:pt>
              <c:pt idx="11">
                <c:v>24068.804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C882-497E-A7B6-67EF65C43D16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27471.741999999998</c:v>
              </c:pt>
              <c:pt idx="1">
                <c:v>27191.179</c:v>
              </c:pt>
              <c:pt idx="2">
                <c:v>28768.615999999998</c:v>
              </c:pt>
              <c:pt idx="3">
                <c:v>32536.155000000002</c:v>
              </c:pt>
              <c:pt idx="4">
                <c:v>26740.534</c:v>
              </c:pt>
              <c:pt idx="5">
                <c:v>30537.052</c:v>
              </c:pt>
              <c:pt idx="6">
                <c:v>24793.618999999999</c:v>
              </c:pt>
              <c:pt idx="7">
                <c:v>24130.475000000002</c:v>
              </c:pt>
              <c:pt idx="8">
                <c:v>25569.623</c:v>
              </c:pt>
              <c:pt idx="9">
                <c:v>25733.785000000003</c:v>
              </c:pt>
              <c:pt idx="10">
                <c:v>24481.14</c:v>
              </c:pt>
              <c:pt idx="11">
                <c:v>24463.559000000001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C882-497E-A7B6-67EF65C43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79672"/>
        <c:axId val="618082808"/>
      </c:lineChart>
      <c:catAx>
        <c:axId val="618079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2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82808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79672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Southern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38266.218999999997</c:v>
              </c:pt>
              <c:pt idx="1">
                <c:v>44913.017</c:v>
              </c:pt>
              <c:pt idx="2">
                <c:v>50353.89</c:v>
              </c:pt>
              <c:pt idx="3">
                <c:v>57151.887999999999</c:v>
              </c:pt>
              <c:pt idx="4">
                <c:v>57170.148000000001</c:v>
              </c:pt>
              <c:pt idx="5">
                <c:v>50298.495000000003</c:v>
              </c:pt>
              <c:pt idx="6">
                <c:v>45872.546000000002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18DB-449B-A2B3-DB7D5461A513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40754.313999999998</c:v>
              </c:pt>
              <c:pt idx="1">
                <c:v>42944.038</c:v>
              </c:pt>
              <c:pt idx="2">
                <c:v>55650.91</c:v>
              </c:pt>
              <c:pt idx="3">
                <c:v>59554.54</c:v>
              </c:pt>
              <c:pt idx="4">
                <c:v>52985.813999999998</c:v>
              </c:pt>
              <c:pt idx="5">
                <c:v>50655.522000000004</c:v>
              </c:pt>
              <c:pt idx="6">
                <c:v>43816.202000000005</c:v>
              </c:pt>
              <c:pt idx="7">
                <c:v>36419.267999999996</c:v>
              </c:pt>
              <c:pt idx="8">
                <c:v>43142.470999999998</c:v>
              </c:pt>
              <c:pt idx="9">
                <c:v>40505.544999999998</c:v>
              </c:pt>
              <c:pt idx="10">
                <c:v>41522.423999999999</c:v>
              </c:pt>
              <c:pt idx="11">
                <c:v>42673.102999999996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18DB-449B-A2B3-DB7D5461A513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41918.33</c:v>
              </c:pt>
              <c:pt idx="1">
                <c:v>44529.268000000004</c:v>
              </c:pt>
              <c:pt idx="2">
                <c:v>57482.796999999999</c:v>
              </c:pt>
              <c:pt idx="3">
                <c:v>61328.905999999988</c:v>
              </c:pt>
              <c:pt idx="4">
                <c:v>57324.070999999996</c:v>
              </c:pt>
              <c:pt idx="5">
                <c:v>56999.061000000002</c:v>
              </c:pt>
              <c:pt idx="6">
                <c:v>48490.192999999992</c:v>
              </c:pt>
              <c:pt idx="7">
                <c:v>43755.061999999998</c:v>
              </c:pt>
              <c:pt idx="8">
                <c:v>48322.311999999998</c:v>
              </c:pt>
              <c:pt idx="9">
                <c:v>44035.228000000003</c:v>
              </c:pt>
              <c:pt idx="10">
                <c:v>46283.620999999999</c:v>
              </c:pt>
              <c:pt idx="11">
                <c:v>44944.696999999993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18DB-449B-A2B3-DB7D5461A5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83592"/>
        <c:axId val="618088688"/>
      </c:lineChart>
      <c:catAx>
        <c:axId val="618083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8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88688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3592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Total Regions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101304.981</c:v>
              </c:pt>
              <c:pt idx="1">
                <c:v>109164.98699999999</c:v>
              </c:pt>
              <c:pt idx="2">
                <c:v>117468.20300000001</c:v>
              </c:pt>
              <c:pt idx="3">
                <c:v>129292.97399999999</c:v>
              </c:pt>
              <c:pt idx="4">
                <c:v>121203.072</c:v>
              </c:pt>
              <c:pt idx="5">
                <c:v>116000.7600450512</c:v>
              </c:pt>
              <c:pt idx="6">
                <c:v>106178.40593145925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2061-4298-BA19-A1A5D0BFBCA7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105979.923</c:v>
              </c:pt>
              <c:pt idx="1">
                <c:v>108449.28399999999</c:v>
              </c:pt>
              <c:pt idx="2">
                <c:v>125772.171</c:v>
              </c:pt>
              <c:pt idx="3">
                <c:v>134319.40600000002</c:v>
              </c:pt>
              <c:pt idx="4">
                <c:v>115735.66399999999</c:v>
              </c:pt>
              <c:pt idx="5">
                <c:v>114937.55300000001</c:v>
              </c:pt>
              <c:pt idx="6">
                <c:v>104854.82699999999</c:v>
              </c:pt>
              <c:pt idx="7">
                <c:v>90322.091</c:v>
              </c:pt>
              <c:pt idx="8">
                <c:v>103729.512</c:v>
              </c:pt>
              <c:pt idx="9">
                <c:v>98633.403000000006</c:v>
              </c:pt>
              <c:pt idx="10">
                <c:v>98457.319000000003</c:v>
              </c:pt>
              <c:pt idx="11">
                <c:v>100267.125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2061-4298-BA19-A1A5D0BFBCA7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103287.72899999999</c:v>
              </c:pt>
              <c:pt idx="1">
                <c:v>107759.435</c:v>
              </c:pt>
              <c:pt idx="2">
                <c:v>124175.79399999999</c:v>
              </c:pt>
              <c:pt idx="3">
                <c:v>133784.4</c:v>
              </c:pt>
              <c:pt idx="4">
                <c:v>119887.791</c:v>
              </c:pt>
              <c:pt idx="5">
                <c:v>124335.217</c:v>
              </c:pt>
              <c:pt idx="6">
                <c:v>107838.435</c:v>
              </c:pt>
              <c:pt idx="7">
                <c:v>99750.21</c:v>
              </c:pt>
              <c:pt idx="8">
                <c:v>108931.621</c:v>
              </c:pt>
              <c:pt idx="9">
                <c:v>103580.818</c:v>
              </c:pt>
              <c:pt idx="10">
                <c:v>105861.899</c:v>
              </c:pt>
              <c:pt idx="11">
                <c:v>103708.92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2061-4298-BA19-A1A5D0BFBC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82416"/>
        <c:axId val="618080848"/>
      </c:lineChart>
      <c:catAx>
        <c:axId val="618082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0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80848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2416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Eastern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83691.38900000001</c:v>
              </c:pt>
              <c:pt idx="1">
                <c:v>142483.34399999998</c:v>
              </c:pt>
              <c:pt idx="2">
                <c:v>209107.65900000001</c:v>
              </c:pt>
              <c:pt idx="3">
                <c:v>257711.95200000002</c:v>
              </c:pt>
              <c:pt idx="4">
                <c:v>245623.10500000001</c:v>
              </c:pt>
              <c:pt idx="5">
                <c:v>213145.408</c:v>
              </c:pt>
              <c:pt idx="6">
                <c:v>180522.61300000001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28BE-4280-8BB2-2A0C786B9956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92450.968999999997</c:v>
              </c:pt>
              <c:pt idx="1">
                <c:v>164408.27399999998</c:v>
              </c:pt>
              <c:pt idx="2">
                <c:v>242349.73299999998</c:v>
              </c:pt>
              <c:pt idx="3">
                <c:v>290216.80900000001</c:v>
              </c:pt>
              <c:pt idx="4">
                <c:v>269992.30200000003</c:v>
              </c:pt>
              <c:pt idx="5">
                <c:v>239124.35799999998</c:v>
              </c:pt>
              <c:pt idx="6">
                <c:v>185636.61300000001</c:v>
              </c:pt>
              <c:pt idx="7">
                <c:v>134627.38900000002</c:v>
              </c:pt>
              <c:pt idx="8">
                <c:v>122247.852</c:v>
              </c:pt>
              <c:pt idx="9">
                <c:v>99846.300999999992</c:v>
              </c:pt>
              <c:pt idx="10">
                <c:v>91898.242999999988</c:v>
              </c:pt>
              <c:pt idx="11">
                <c:v>74948.26400000001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28BE-4280-8BB2-2A0C786B9956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88412.757000000012</c:v>
              </c:pt>
              <c:pt idx="1">
                <c:v>156113.853</c:v>
              </c:pt>
              <c:pt idx="2">
                <c:v>233810.2</c:v>
              </c:pt>
              <c:pt idx="3">
                <c:v>279290.84000000003</c:v>
              </c:pt>
              <c:pt idx="4">
                <c:v>264046.67499999999</c:v>
              </c:pt>
              <c:pt idx="5">
                <c:v>253020.66699999996</c:v>
              </c:pt>
              <c:pt idx="6">
                <c:v>228640.06099999999</c:v>
              </c:pt>
              <c:pt idx="7">
                <c:v>182027.92</c:v>
              </c:pt>
              <c:pt idx="8">
                <c:v>167531.291</c:v>
              </c:pt>
              <c:pt idx="9">
                <c:v>130830.99</c:v>
              </c:pt>
              <c:pt idx="10">
                <c:v>117791.621</c:v>
              </c:pt>
              <c:pt idx="11">
                <c:v>89852.457999999999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28BE-4280-8BB2-2A0C786B9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80064"/>
        <c:axId val="618076928"/>
      </c:lineChart>
      <c:catAx>
        <c:axId val="618080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76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76928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0064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Northern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101941.9575</c:v>
              </c:pt>
              <c:pt idx="1">
                <c:v>129696.014</c:v>
              </c:pt>
              <c:pt idx="2">
                <c:v>229065.47899999999</c:v>
              </c:pt>
              <c:pt idx="3">
                <c:v>310879.31350000005</c:v>
              </c:pt>
              <c:pt idx="4">
                <c:v>305600.1574429585</c:v>
              </c:pt>
              <c:pt idx="5">
                <c:v>279234.39909961686</c:v>
              </c:pt>
              <c:pt idx="6">
                <c:v>252123.44072547375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8B33-4404-AB27-FD5E61ECDA83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114159.54350000001</c:v>
              </c:pt>
              <c:pt idx="1">
                <c:v>151322.12800000003</c:v>
              </c:pt>
              <c:pt idx="2">
                <c:v>261541.97850000003</c:v>
              </c:pt>
              <c:pt idx="3">
                <c:v>343180.83100000001</c:v>
              </c:pt>
              <c:pt idx="4">
                <c:v>318151.43</c:v>
              </c:pt>
              <c:pt idx="5">
                <c:v>289301.64350000001</c:v>
              </c:pt>
              <c:pt idx="6">
                <c:v>249617.5765</c:v>
              </c:pt>
              <c:pt idx="7">
                <c:v>192677.44149999999</c:v>
              </c:pt>
              <c:pt idx="8">
                <c:v>182945.91200000001</c:v>
              </c:pt>
              <c:pt idx="9">
                <c:v>153211.74299999999</c:v>
              </c:pt>
              <c:pt idx="10">
                <c:v>146681.63</c:v>
              </c:pt>
              <c:pt idx="11">
                <c:v>124193.07799999999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8B33-4404-AB27-FD5E61ECDA83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104962.16099999999</c:v>
              </c:pt>
              <c:pt idx="1">
                <c:v>150001.99799999999</c:v>
              </c:pt>
              <c:pt idx="2">
                <c:v>274860.978</c:v>
              </c:pt>
              <c:pt idx="3">
                <c:v>364194.54399999999</c:v>
              </c:pt>
              <c:pt idx="4">
                <c:v>363945.391</c:v>
              </c:pt>
              <c:pt idx="5">
                <c:v>351342.12699999998</c:v>
              </c:pt>
              <c:pt idx="6">
                <c:v>314109.07699999999</c:v>
              </c:pt>
              <c:pt idx="7">
                <c:v>251791.81900000002</c:v>
              </c:pt>
              <c:pt idx="8">
                <c:v>245866.13699999999</c:v>
              </c:pt>
              <c:pt idx="9">
                <c:v>218825.93199999997</c:v>
              </c:pt>
              <c:pt idx="10">
                <c:v>209816.86899999998</c:v>
              </c:pt>
              <c:pt idx="11">
                <c:v>155550.54300000001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8B33-4404-AB27-FD5E61ECDA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81240"/>
        <c:axId val="618081632"/>
      </c:lineChart>
      <c:catAx>
        <c:axId val="618081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1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81632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1240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Western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162164.64000000001</c:v>
              </c:pt>
              <c:pt idx="1">
                <c:v>204380.69500000001</c:v>
              </c:pt>
              <c:pt idx="2">
                <c:v>229730.82500000001</c:v>
              </c:pt>
              <c:pt idx="3">
                <c:v>258720.64400000003</c:v>
              </c:pt>
              <c:pt idx="4">
                <c:v>245253.76300000001</c:v>
              </c:pt>
              <c:pt idx="5">
                <c:v>209185.81699999998</c:v>
              </c:pt>
              <c:pt idx="6">
                <c:v>173440.99699999997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295F-4860-8C05-F6983907F3CB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170475.84400000001</c:v>
              </c:pt>
              <c:pt idx="1">
                <c:v>220848.06700000004</c:v>
              </c:pt>
              <c:pt idx="2">
                <c:v>248415.63099999999</c:v>
              </c:pt>
              <c:pt idx="3">
                <c:v>272479.43700000003</c:v>
              </c:pt>
              <c:pt idx="4">
                <c:v>250049.16799999998</c:v>
              </c:pt>
              <c:pt idx="5">
                <c:v>217102.33</c:v>
              </c:pt>
              <c:pt idx="6">
                <c:v>166924.25099999999</c:v>
              </c:pt>
              <c:pt idx="7">
                <c:v>118093.039</c:v>
              </c:pt>
              <c:pt idx="8">
                <c:v>104971.04599999999</c:v>
              </c:pt>
              <c:pt idx="9">
                <c:v>81891.266000000003</c:v>
              </c:pt>
              <c:pt idx="10">
                <c:v>87161.319000000003</c:v>
              </c:pt>
              <c:pt idx="11">
                <c:v>111297.46400000001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295F-4860-8C05-F6983907F3CB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189366.462</c:v>
              </c:pt>
              <c:pt idx="1">
                <c:v>235647.79300000001</c:v>
              </c:pt>
              <c:pt idx="2">
                <c:v>255773.54399999999</c:v>
              </c:pt>
              <c:pt idx="3">
                <c:v>271780.08</c:v>
              </c:pt>
              <c:pt idx="4">
                <c:v>243411.77399999998</c:v>
              </c:pt>
              <c:pt idx="5">
                <c:v>226120.1</c:v>
              </c:pt>
              <c:pt idx="6">
                <c:v>201722.05100000001</c:v>
              </c:pt>
              <c:pt idx="7">
                <c:v>149366.33500000002</c:v>
              </c:pt>
              <c:pt idx="8">
                <c:v>131993.76100000003</c:v>
              </c:pt>
              <c:pt idx="9">
                <c:v>90429.256000000008</c:v>
              </c:pt>
              <c:pt idx="10">
                <c:v>91567.048999999999</c:v>
              </c:pt>
              <c:pt idx="11">
                <c:v>120908.53699999998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295F-4860-8C05-F6983907F3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87904"/>
        <c:axId val="618078104"/>
      </c:lineChart>
      <c:catAx>
        <c:axId val="618087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78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78104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7904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Total Regions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347797.9865</c:v>
              </c:pt>
              <c:pt idx="1">
                <c:v>476560.05300000001</c:v>
              </c:pt>
              <c:pt idx="2">
                <c:v>667903.96299999999</c:v>
              </c:pt>
              <c:pt idx="3">
                <c:v>827311.90950000007</c:v>
              </c:pt>
              <c:pt idx="4">
                <c:v>796477.02544295858</c:v>
              </c:pt>
              <c:pt idx="5">
                <c:v>701565.62409961689</c:v>
              </c:pt>
              <c:pt idx="6">
                <c:v>606087.05072547379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1947-4C59-8A1D-612883416016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377086.35649999999</c:v>
              </c:pt>
              <c:pt idx="1">
                <c:v>536578.46900000004</c:v>
              </c:pt>
              <c:pt idx="2">
                <c:v>752307.34250000003</c:v>
              </c:pt>
              <c:pt idx="3">
                <c:v>905877.07700000005</c:v>
              </c:pt>
              <c:pt idx="4">
                <c:v>838192.9</c:v>
              </c:pt>
              <c:pt idx="5">
                <c:v>745528.33150000009</c:v>
              </c:pt>
              <c:pt idx="6">
                <c:v>602178.44050000003</c:v>
              </c:pt>
              <c:pt idx="7">
                <c:v>445397.86950000003</c:v>
              </c:pt>
              <c:pt idx="8">
                <c:v>410164.81</c:v>
              </c:pt>
              <c:pt idx="9">
                <c:v>334949.31</c:v>
              </c:pt>
              <c:pt idx="10">
                <c:v>325741.19199999998</c:v>
              </c:pt>
              <c:pt idx="11">
                <c:v>310438.80599999998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1947-4C59-8A1D-612883416016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382741.38</c:v>
              </c:pt>
              <c:pt idx="1">
                <c:v>541763.64400000009</c:v>
              </c:pt>
              <c:pt idx="2">
                <c:v>764444.72200000007</c:v>
              </c:pt>
              <c:pt idx="3">
                <c:v>915265.46400000015</c:v>
              </c:pt>
              <c:pt idx="4">
                <c:v>871403.84</c:v>
              </c:pt>
              <c:pt idx="5">
                <c:v>830482.89399999997</c:v>
              </c:pt>
              <c:pt idx="6">
                <c:v>744471.18900000001</c:v>
              </c:pt>
              <c:pt idx="7">
                <c:v>583186.07400000002</c:v>
              </c:pt>
              <c:pt idx="8">
                <c:v>545391.18900000001</c:v>
              </c:pt>
              <c:pt idx="9">
                <c:v>440086.17799999996</c:v>
              </c:pt>
              <c:pt idx="10">
                <c:v>419175.53899999999</c:v>
              </c:pt>
              <c:pt idx="11">
                <c:v>366311.53799999994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1947-4C59-8A1D-6128834160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78496"/>
        <c:axId val="618085160"/>
      </c:lineChart>
      <c:catAx>
        <c:axId val="61807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5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85160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78496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76200</xdr:rowOff>
    </xdr:from>
    <xdr:to>
      <xdr:col>7</xdr:col>
      <xdr:colOff>0</xdr:colOff>
      <xdr:row>1</xdr:row>
      <xdr:rowOff>76200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B28D1AF-6F6E-47A8-9A23-731D0F94E344}"/>
            </a:ext>
          </a:extLst>
        </xdr:cNvPr>
        <xdr:cNvSpPr>
          <a:spLocks noChangeShapeType="1"/>
        </xdr:cNvSpPr>
      </xdr:nvSpPr>
      <xdr:spPr bwMode="auto">
        <a:xfrm flipV="1">
          <a:off x="7023100" y="247650"/>
          <a:ext cx="0" cy="0"/>
        </a:xfrm>
        <a:prstGeom prst="line">
          <a:avLst/>
        </a:prstGeom>
        <a:noFill/>
        <a:ln w="57150">
          <a:solidFill>
            <a:srgbClr val="339966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6350</xdr:colOff>
      <xdr:row>0</xdr:row>
      <xdr:rowOff>0</xdr:rowOff>
    </xdr:from>
    <xdr:to>
      <xdr:col>1</xdr:col>
      <xdr:colOff>431800</xdr:colOff>
      <xdr:row>4</xdr:row>
      <xdr:rowOff>38220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FFE55FD-7424-4628-90A9-564396C7D6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" y="0"/>
          <a:ext cx="1498600" cy="812920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273409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55D3E71E-5A18-449C-B06D-E3E10A00327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274433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50DD3DFD-417B-4932-99D6-574F3341BBA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0.00898</cdr:x>
      <cdr:y>3.24675E-6</cdr:y>
    </cdr:from>
    <cdr:to>
      <cdr:x>0.20613</cdr:x>
      <cdr:y>1</cdr:y>
    </cdr:to>
    <cdr:pic>
      <cdr:nvPicPr>
        <cdr:cNvPr id="275457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C1878B75-C479-4638-984B-40EF767A8705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4304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0.00923</cdr:x>
      <cdr:y>3.24675E-6</cdr:y>
    </cdr:from>
    <cdr:to>
      <cdr:x>0.20638</cdr:x>
      <cdr:y>1</cdr:y>
    </cdr:to>
    <cdr:pic>
      <cdr:nvPicPr>
        <cdr:cNvPr id="276481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B4151C68-F1F1-428E-82C1-FE19C726F3D5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6538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0.00923</cdr:x>
      <cdr:y>3.24675E-6</cdr:y>
    </cdr:from>
    <cdr:to>
      <cdr:x>0.20638</cdr:x>
      <cdr:y>1</cdr:y>
    </cdr:to>
    <cdr:pic>
      <cdr:nvPicPr>
        <cdr:cNvPr id="277505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EC271BEB-0552-4404-93CA-744F0271F7A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6538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278529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EED45757-5362-41DD-8EB9-233ADC8687B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279553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CE3E69E4-7733-4AA3-B0F5-06F0B2F78BE9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0.79289</cdr:x>
      <cdr:y>0.00547</cdr:y>
    </cdr:from>
    <cdr:to>
      <cdr:x>0.9477</cdr:x>
      <cdr:y>0.13684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9C2F55B9-28F1-4FA9-99AA-6F7DDD15D0C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219950" y="31750"/>
          <a:ext cx="1409700" cy="762000"/>
        </a:xfrm>
        <a:prstGeom xmlns:a="http://schemas.openxmlformats.org/drawingml/2006/main" prst="rect">
          <a:avLst/>
        </a:prstGeom>
      </cdr:spPr>
    </cdr:pic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0.79289</cdr:x>
      <cdr:y>0.00766</cdr:y>
    </cdr:from>
    <cdr:to>
      <cdr:x>0.9477</cdr:x>
      <cdr:y>0.13903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4DED7F4A-BEC0-4DA8-BB07-E34EF4301E0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219950" y="44450"/>
          <a:ext cx="1409700" cy="762000"/>
        </a:xfrm>
        <a:prstGeom xmlns:a="http://schemas.openxmlformats.org/drawingml/2006/main" prst="rect">
          <a:avLst/>
        </a:prstGeom>
      </cdr:spPr>
    </cdr:pic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0.79219</cdr:x>
      <cdr:y>0.01096</cdr:y>
    </cdr:from>
    <cdr:to>
      <cdr:x>0.947</cdr:x>
      <cdr:y>0.14254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2507A9B7-9269-4B46-B823-DB06C247B34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213600" y="63500"/>
          <a:ext cx="1409700" cy="762000"/>
        </a:xfrm>
        <a:prstGeom xmlns:a="http://schemas.openxmlformats.org/drawingml/2006/main" prst="rect">
          <a:avLst/>
        </a:prstGeom>
      </cdr:spPr>
    </cdr:pic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491066</xdr:colOff>
      <xdr:row>0</xdr:row>
      <xdr:rowOff>84667</xdr:rowOff>
    </xdr:from>
    <xdr:to>
      <xdr:col>19</xdr:col>
      <xdr:colOff>18258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2AC6001-2680-42B7-AE02-BE3BC308DB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12816" y="84667"/>
          <a:ext cx="1781442" cy="9567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257175</xdr:colOff>
      <xdr:row>5</xdr:row>
      <xdr:rowOff>114300</xdr:rowOff>
    </xdr:from>
    <xdr:to>
      <xdr:col>12</xdr:col>
      <xdr:colOff>295275</xdr:colOff>
      <xdr:row>39</xdr:row>
      <xdr:rowOff>85725</xdr:rowOff>
    </xdr:to>
    <xdr:graphicFrame macro="">
      <xdr:nvGraphicFramePr>
        <xdr:cNvPr id="2" name="Chart 13">
          <a:extLst>
            <a:ext uri="{FF2B5EF4-FFF2-40B4-BE49-F238E27FC236}">
              <a16:creationId xmlns:a16="http://schemas.microsoft.com/office/drawing/2014/main" id="{D7795842-1FBD-48DE-86B6-A385CBB630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9019A6F9-3FD6-419F-811D-429D0A291C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id="{3D246137-BA2C-4548-9814-18867B40B7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5" name="Chart 3">
          <a:extLst>
            <a:ext uri="{FF2B5EF4-FFF2-40B4-BE49-F238E27FC236}">
              <a16:creationId xmlns:a16="http://schemas.microsoft.com/office/drawing/2014/main" id="{B02952D6-3B35-4F43-90A7-AD0CC2D172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6" name="Chart 4">
          <a:extLst>
            <a:ext uri="{FF2B5EF4-FFF2-40B4-BE49-F238E27FC236}">
              <a16:creationId xmlns:a16="http://schemas.microsoft.com/office/drawing/2014/main" id="{A87B3323-E6DE-4438-B842-D3061650FC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7" name="Chart 5">
          <a:extLst>
            <a:ext uri="{FF2B5EF4-FFF2-40B4-BE49-F238E27FC236}">
              <a16:creationId xmlns:a16="http://schemas.microsoft.com/office/drawing/2014/main" id="{8400059F-7539-46D4-A732-E8BF865863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8" name="Chart 6">
          <a:extLst>
            <a:ext uri="{FF2B5EF4-FFF2-40B4-BE49-F238E27FC236}">
              <a16:creationId xmlns:a16="http://schemas.microsoft.com/office/drawing/2014/main" id="{F0AB8FC5-6715-4EF0-BEA1-CE0F47DF53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9" name="Chart 7">
          <a:extLst>
            <a:ext uri="{FF2B5EF4-FFF2-40B4-BE49-F238E27FC236}">
              <a16:creationId xmlns:a16="http://schemas.microsoft.com/office/drawing/2014/main" id="{F797B018-F742-491A-AAD6-2ABFF04282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10" name="Chart 8">
          <a:extLst>
            <a:ext uri="{FF2B5EF4-FFF2-40B4-BE49-F238E27FC236}">
              <a16:creationId xmlns:a16="http://schemas.microsoft.com/office/drawing/2014/main" id="{F0F4F636-4CF0-45E7-9745-9E991B6B38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11" name="Chart 9">
          <a:extLst>
            <a:ext uri="{FF2B5EF4-FFF2-40B4-BE49-F238E27FC236}">
              <a16:creationId xmlns:a16="http://schemas.microsoft.com/office/drawing/2014/main" id="{49E8CA53-2FA5-477B-972E-7A42754475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12" name="Chart 10">
          <a:extLst>
            <a:ext uri="{FF2B5EF4-FFF2-40B4-BE49-F238E27FC236}">
              <a16:creationId xmlns:a16="http://schemas.microsoft.com/office/drawing/2014/main" id="{965B88D1-EC27-48BE-B10A-25EC720634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13" name="Chart 11">
          <a:extLst>
            <a:ext uri="{FF2B5EF4-FFF2-40B4-BE49-F238E27FC236}">
              <a16:creationId xmlns:a16="http://schemas.microsoft.com/office/drawing/2014/main" id="{299695AD-10E2-4A68-9A85-F7F5BA1314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14" name="Chart 12">
          <a:extLst>
            <a:ext uri="{FF2B5EF4-FFF2-40B4-BE49-F238E27FC236}">
              <a16:creationId xmlns:a16="http://schemas.microsoft.com/office/drawing/2014/main" id="{7BCB9CD2-3654-4C19-B079-AF86BDE69D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absolute">
    <xdr:from>
      <xdr:col>0</xdr:col>
      <xdr:colOff>333375</xdr:colOff>
      <xdr:row>45</xdr:row>
      <xdr:rowOff>142875</xdr:rowOff>
    </xdr:from>
    <xdr:to>
      <xdr:col>12</xdr:col>
      <xdr:colOff>371475</xdr:colOff>
      <xdr:row>79</xdr:row>
      <xdr:rowOff>114300</xdr:rowOff>
    </xdr:to>
    <xdr:graphicFrame macro="">
      <xdr:nvGraphicFramePr>
        <xdr:cNvPr id="15" name="Chart 27">
          <a:extLst>
            <a:ext uri="{FF2B5EF4-FFF2-40B4-BE49-F238E27FC236}">
              <a16:creationId xmlns:a16="http://schemas.microsoft.com/office/drawing/2014/main" id="{B45A302D-390F-43BA-85AC-6E65381687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absolute">
    <xdr:from>
      <xdr:col>0</xdr:col>
      <xdr:colOff>276225</xdr:colOff>
      <xdr:row>85</xdr:row>
      <xdr:rowOff>152400</xdr:rowOff>
    </xdr:from>
    <xdr:to>
      <xdr:col>12</xdr:col>
      <xdr:colOff>314325</xdr:colOff>
      <xdr:row>119</xdr:row>
      <xdr:rowOff>123825</xdr:rowOff>
    </xdr:to>
    <xdr:graphicFrame macro="">
      <xdr:nvGraphicFramePr>
        <xdr:cNvPr id="16" name="Chart 29">
          <a:extLst>
            <a:ext uri="{FF2B5EF4-FFF2-40B4-BE49-F238E27FC236}">
              <a16:creationId xmlns:a16="http://schemas.microsoft.com/office/drawing/2014/main" id="{A5C0BCBD-D22F-4B30-BB5F-BACB9731EF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absolute">
    <xdr:from>
      <xdr:col>0</xdr:col>
      <xdr:colOff>295275</xdr:colOff>
      <xdr:row>126</xdr:row>
      <xdr:rowOff>0</xdr:rowOff>
    </xdr:from>
    <xdr:to>
      <xdr:col>12</xdr:col>
      <xdr:colOff>333375</xdr:colOff>
      <xdr:row>159</xdr:row>
      <xdr:rowOff>133350</xdr:rowOff>
    </xdr:to>
    <xdr:graphicFrame macro="">
      <xdr:nvGraphicFramePr>
        <xdr:cNvPr id="17" name="Chart 31">
          <a:extLst>
            <a:ext uri="{FF2B5EF4-FFF2-40B4-BE49-F238E27FC236}">
              <a16:creationId xmlns:a16="http://schemas.microsoft.com/office/drawing/2014/main" id="{FA4E0780-8DA8-468B-AA22-B81028A61A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0.79428</cdr:x>
      <cdr:y>0.00985</cdr:y>
    </cdr:from>
    <cdr:to>
      <cdr:x>0.94909</cdr:x>
      <cdr:y>0.14122</cdr:y>
    </cdr:to>
    <cdr:pic>
      <cdr:nvPicPr>
        <cdr:cNvPr id="5" name="Picture 4">
          <a:extLst xmlns:a="http://schemas.openxmlformats.org/drawingml/2006/main">
            <a:ext uri="{FF2B5EF4-FFF2-40B4-BE49-F238E27FC236}">
              <a16:creationId xmlns:a16="http://schemas.microsoft.com/office/drawing/2014/main" id="{B61CCAF2-1D40-4578-A219-61E4489DFA4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232650" y="57150"/>
          <a:ext cx="1409700" cy="762000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0.00923</cdr:x>
      <cdr:y>3.24675E-6</cdr:y>
    </cdr:from>
    <cdr:to>
      <cdr:x>0.20638</cdr:x>
      <cdr:y>1</cdr:y>
    </cdr:to>
    <cdr:pic>
      <cdr:nvPicPr>
        <cdr:cNvPr id="268289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3B44C862-3F44-42BF-8254-13BF0BCC9D2A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6538" y="65478"/>
          <a:ext cx="1780189" cy="73342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0.00923</cdr:x>
      <cdr:y>3.24675E-6</cdr:y>
    </cdr:from>
    <cdr:to>
      <cdr:x>0.20638</cdr:x>
      <cdr:y>1</cdr:y>
    </cdr:to>
    <cdr:pic>
      <cdr:nvPicPr>
        <cdr:cNvPr id="269313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93244789-039C-4E98-AC38-BBA838DD9670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6538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270337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DD0CDDF5-7C53-42EB-BC46-3FEA0A537559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7073"/>
          <a:ext cx="1780189" cy="73342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271361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D35C1B2E-77B9-4A3C-A64F-2E035DBE59E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272385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5B397AD9-09CE-41F3-A92D-E47621A0EE06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9185D-EC35-4B58-A535-9AFE0209E751}">
  <sheetPr>
    <pageSetUpPr fitToPage="1"/>
  </sheetPr>
  <dimension ref="A1:G53"/>
  <sheetViews>
    <sheetView tabSelected="1" topLeftCell="A5" workbookViewId="0">
      <selection activeCell="A5" sqref="A1:XFD1048576"/>
    </sheetView>
  </sheetViews>
  <sheetFormatPr defaultColWidth="9" defaultRowHeight="13.5" x14ac:dyDescent="0.3"/>
  <cols>
    <col min="1" max="1" width="13" style="69" bestFit="1" customWidth="1"/>
    <col min="2" max="2" width="12.765625" style="70" customWidth="1"/>
    <col min="3" max="3" width="0.84375" style="69" customWidth="1"/>
    <col min="4" max="7" width="14.61328125" style="126" customWidth="1"/>
    <col min="8" max="16384" width="9" style="69"/>
  </cols>
  <sheetData>
    <row r="1" spans="1:7" x14ac:dyDescent="0.3">
      <c r="D1" s="71"/>
      <c r="E1" s="71"/>
      <c r="F1" s="71"/>
      <c r="G1" s="71"/>
    </row>
    <row r="2" spans="1:7" ht="17.5" x14ac:dyDescent="0.35">
      <c r="D2" s="72" t="s">
        <v>28</v>
      </c>
      <c r="E2" s="72"/>
      <c r="F2" s="72"/>
      <c r="G2" s="72"/>
    </row>
    <row r="3" spans="1:7" ht="15" x14ac:dyDescent="0.3">
      <c r="D3" s="73" t="s">
        <v>29</v>
      </c>
      <c r="E3" s="73"/>
      <c r="F3" s="73"/>
      <c r="G3" s="73"/>
    </row>
    <row r="4" spans="1:7" ht="15" x14ac:dyDescent="0.3">
      <c r="D4" s="71"/>
      <c r="E4" s="74"/>
      <c r="F4" s="71"/>
      <c r="G4" s="75"/>
    </row>
    <row r="5" spans="1:7" s="76" customFormat="1" x14ac:dyDescent="0.3">
      <c r="B5" s="70"/>
      <c r="D5" s="77"/>
      <c r="E5" s="77"/>
      <c r="F5" s="77"/>
      <c r="G5" s="77"/>
    </row>
    <row r="6" spans="1:7" s="76" customFormat="1" x14ac:dyDescent="0.3">
      <c r="B6" s="70"/>
      <c r="D6" s="78" t="s">
        <v>2</v>
      </c>
      <c r="E6" s="79" t="s">
        <v>3</v>
      </c>
      <c r="F6" s="79" t="s">
        <v>4</v>
      </c>
      <c r="G6" s="80" t="s">
        <v>41</v>
      </c>
    </row>
    <row r="7" spans="1:7" s="76" customFormat="1" x14ac:dyDescent="0.3">
      <c r="A7" s="81" t="s">
        <v>30</v>
      </c>
      <c r="B7" s="82" t="s">
        <v>42</v>
      </c>
      <c r="D7" s="83">
        <v>21278.549614537606</v>
      </c>
      <c r="E7" s="84">
        <v>17788.399280741396</v>
      </c>
      <c r="F7" s="84">
        <v>38686.926712149572</v>
      </c>
      <c r="G7" s="85">
        <v>77753.875607428577</v>
      </c>
    </row>
    <row r="8" spans="1:7" x14ac:dyDescent="0.3">
      <c r="A8" s="86"/>
      <c r="B8" s="87" t="s">
        <v>43</v>
      </c>
      <c r="D8" s="88">
        <v>21535.067487443626</v>
      </c>
      <c r="E8" s="84">
        <v>19614.41865506857</v>
      </c>
      <c r="F8" s="84">
        <v>39296.574181470976</v>
      </c>
      <c r="G8" s="89">
        <v>80446.060323983169</v>
      </c>
    </row>
    <row r="9" spans="1:7" x14ac:dyDescent="0.3">
      <c r="A9" s="90"/>
      <c r="B9" s="87" t="s">
        <v>44</v>
      </c>
      <c r="D9" s="88">
        <v>23181.961487443627</v>
      </c>
      <c r="E9" s="84">
        <v>19359.472952068569</v>
      </c>
      <c r="F9" s="84">
        <v>39907.126181470972</v>
      </c>
      <c r="G9" s="89">
        <v>82448.56062098316</v>
      </c>
    </row>
    <row r="10" spans="1:7" x14ac:dyDescent="0.3">
      <c r="A10" s="90"/>
      <c r="B10" s="91"/>
      <c r="C10" s="92"/>
      <c r="D10" s="93"/>
      <c r="E10" s="94"/>
      <c r="F10" s="94"/>
      <c r="G10" s="95"/>
    </row>
    <row r="11" spans="1:7" s="92" customFormat="1" x14ac:dyDescent="0.3">
      <c r="A11" s="96"/>
      <c r="B11" s="91" t="s">
        <v>45</v>
      </c>
      <c r="D11" s="97">
        <f>(D9-D8)/D8</f>
        <v>7.6474986714587675E-2</v>
      </c>
      <c r="E11" s="94">
        <f>(E9-E8)/E8</f>
        <v>-1.2997871998317962E-2</v>
      </c>
      <c r="F11" s="94">
        <f>(F9-F8)/F8</f>
        <v>1.5537028677881086E-2</v>
      </c>
      <c r="G11" s="95">
        <f>(G9-G8)/G8</f>
        <v>2.4892459480740928E-2</v>
      </c>
    </row>
    <row r="12" spans="1:7" s="92" customFormat="1" x14ac:dyDescent="0.3">
      <c r="A12" s="96"/>
      <c r="B12" s="98"/>
      <c r="D12" s="99"/>
      <c r="G12" s="98"/>
    </row>
    <row r="13" spans="1:7" x14ac:dyDescent="0.3">
      <c r="A13" s="90"/>
      <c r="B13" s="87"/>
      <c r="D13" s="88"/>
      <c r="E13" s="84"/>
      <c r="F13" s="84"/>
      <c r="G13" s="89"/>
    </row>
    <row r="14" spans="1:7" x14ac:dyDescent="0.3">
      <c r="A14" s="100" t="s">
        <v>31</v>
      </c>
      <c r="B14" s="101" t="s">
        <v>43</v>
      </c>
      <c r="D14" s="102">
        <f>D8/$G$8</f>
        <v>0.26769573799779273</v>
      </c>
      <c r="E14" s="103">
        <f>E8/$G$8</f>
        <v>0.24382074866158457</v>
      </c>
      <c r="F14" s="103">
        <f>F8/$G$8</f>
        <v>0.48848351334062279</v>
      </c>
      <c r="G14" s="104">
        <f>G8/$G$8</f>
        <v>1</v>
      </c>
    </row>
    <row r="15" spans="1:7" x14ac:dyDescent="0.3">
      <c r="A15" s="90"/>
      <c r="B15" s="87" t="s">
        <v>44</v>
      </c>
      <c r="D15" s="105">
        <f>D9/$G$9</f>
        <v>0.28116878345531499</v>
      </c>
      <c r="E15" s="106">
        <f>E9/$G$9</f>
        <v>0.2348066819633669</v>
      </c>
      <c r="F15" s="106">
        <f>F9/$G$9</f>
        <v>0.48402453458131817</v>
      </c>
      <c r="G15" s="107">
        <f>G9/$G$9</f>
        <v>1</v>
      </c>
    </row>
    <row r="16" spans="1:7" x14ac:dyDescent="0.3">
      <c r="A16" s="108"/>
      <c r="B16" s="109"/>
      <c r="C16" s="110"/>
      <c r="D16" s="111"/>
      <c r="E16" s="112"/>
      <c r="F16" s="112"/>
      <c r="G16" s="113"/>
    </row>
    <row r="17" spans="1:7" x14ac:dyDescent="0.3">
      <c r="A17" s="86"/>
      <c r="D17" s="84"/>
      <c r="E17" s="84"/>
      <c r="F17" s="84"/>
      <c r="G17" s="114"/>
    </row>
    <row r="18" spans="1:7" s="76" customFormat="1" x14ac:dyDescent="0.3">
      <c r="B18" s="70"/>
      <c r="D18" s="78" t="s">
        <v>2</v>
      </c>
      <c r="E18" s="79" t="s">
        <v>3</v>
      </c>
      <c r="F18" s="79" t="s">
        <v>4</v>
      </c>
      <c r="G18" s="80" t="s">
        <v>41</v>
      </c>
    </row>
    <row r="19" spans="1:7" s="76" customFormat="1" x14ac:dyDescent="0.3">
      <c r="A19" s="81" t="s">
        <v>32</v>
      </c>
      <c r="B19" s="82" t="s">
        <v>46</v>
      </c>
      <c r="D19" s="115">
        <v>259479.88130037789</v>
      </c>
      <c r="E19" s="84">
        <v>282553.29305094318</v>
      </c>
      <c r="F19" s="84">
        <v>530391.17412270152</v>
      </c>
      <c r="G19" s="116">
        <v>1072424.3484740225</v>
      </c>
    </row>
    <row r="20" spans="1:7" x14ac:dyDescent="0.3">
      <c r="A20" s="86"/>
      <c r="B20" s="87" t="s">
        <v>47</v>
      </c>
      <c r="D20" s="88">
        <v>241742.99442262374</v>
      </c>
      <c r="E20" s="84">
        <v>252063.08812666283</v>
      </c>
      <c r="F20" s="84">
        <v>496057.11888830276</v>
      </c>
      <c r="G20" s="89">
        <v>989863.20143758925</v>
      </c>
    </row>
    <row r="21" spans="1:7" x14ac:dyDescent="0.3">
      <c r="A21" s="90"/>
      <c r="B21" s="87" t="s">
        <v>48</v>
      </c>
      <c r="D21" s="88">
        <v>267372.21982262377</v>
      </c>
      <c r="E21" s="84">
        <v>261178.37589866266</v>
      </c>
      <c r="F21" s="84">
        <v>511684.14288830274</v>
      </c>
      <c r="G21" s="89">
        <v>1040234.7386095892</v>
      </c>
    </row>
    <row r="22" spans="1:7" x14ac:dyDescent="0.3">
      <c r="A22" s="90"/>
      <c r="B22" s="91"/>
      <c r="C22" s="92"/>
      <c r="D22" s="93"/>
      <c r="E22" s="94"/>
      <c r="F22" s="94"/>
      <c r="G22" s="95"/>
    </row>
    <row r="23" spans="1:7" s="92" customFormat="1" x14ac:dyDescent="0.3">
      <c r="A23" s="96"/>
      <c r="B23" s="91" t="str">
        <f>"% change " &amp; MID(B21,3,2) &amp; "/" &amp; RIGHT(B21,2) &amp; " &amp; " &amp; MID(B20,3,2) &amp; "/" &amp; RIGHT(B20,2)</f>
        <v>% change 23/24 &amp; 22/23</v>
      </c>
      <c r="D23" s="97">
        <f>(D21-D20)/D20</f>
        <v>0.10601848240199299</v>
      </c>
      <c r="E23" s="94">
        <f>(E21-E20)/E20</f>
        <v>3.6162723545699653E-2</v>
      </c>
      <c r="F23" s="94">
        <f>(F21-F20)/F20</f>
        <v>3.1502468979824706E-2</v>
      </c>
      <c r="G23" s="95">
        <f>(G21-G20)/G20</f>
        <v>5.088737221349858E-2</v>
      </c>
    </row>
    <row r="24" spans="1:7" s="92" customFormat="1" x14ac:dyDescent="0.3">
      <c r="A24" s="96"/>
      <c r="B24" s="98"/>
      <c r="D24" s="99"/>
      <c r="G24" s="98"/>
    </row>
    <row r="25" spans="1:7" x14ac:dyDescent="0.3">
      <c r="A25" s="90"/>
      <c r="B25" s="87"/>
      <c r="D25" s="88"/>
      <c r="E25" s="84"/>
      <c r="F25" s="84"/>
      <c r="G25" s="89"/>
    </row>
    <row r="26" spans="1:7" x14ac:dyDescent="0.3">
      <c r="A26" s="100" t="s">
        <v>31</v>
      </c>
      <c r="B26" s="101" t="s">
        <v>47</v>
      </c>
      <c r="C26" s="117"/>
      <c r="D26" s="102">
        <f>D20/$G$20</f>
        <v>0.24421858906517357</v>
      </c>
      <c r="E26" s="103">
        <f>E20/$G$20</f>
        <v>0.25464436677774144</v>
      </c>
      <c r="F26" s="103">
        <f>F20/$G$20</f>
        <v>0.50113704415708504</v>
      </c>
      <c r="G26" s="104">
        <f>G20/$G$20</f>
        <v>1</v>
      </c>
    </row>
    <row r="27" spans="1:7" x14ac:dyDescent="0.3">
      <c r="A27" s="90"/>
      <c r="B27" s="87" t="s">
        <v>48</v>
      </c>
      <c r="D27" s="105">
        <f>D21/$G$21</f>
        <v>0.25703065846464807</v>
      </c>
      <c r="E27" s="106">
        <f>E21/$G$21</f>
        <v>0.25107638324765236</v>
      </c>
      <c r="F27" s="106">
        <f>F21/$G$21</f>
        <v>0.49189295828769958</v>
      </c>
      <c r="G27" s="107">
        <f>G21/$G$21</f>
        <v>1</v>
      </c>
    </row>
    <row r="28" spans="1:7" x14ac:dyDescent="0.3">
      <c r="A28" s="108"/>
      <c r="B28" s="109"/>
      <c r="C28" s="110"/>
      <c r="D28" s="111"/>
      <c r="E28" s="112"/>
      <c r="F28" s="112"/>
      <c r="G28" s="113"/>
    </row>
    <row r="29" spans="1:7" x14ac:dyDescent="0.3">
      <c r="A29" s="86"/>
      <c r="D29" s="84"/>
      <c r="E29" s="84"/>
      <c r="F29" s="84"/>
      <c r="G29" s="114"/>
    </row>
    <row r="30" spans="1:7" x14ac:dyDescent="0.3">
      <c r="D30" s="118" t="s">
        <v>2</v>
      </c>
      <c r="E30" s="119" t="s">
        <v>3</v>
      </c>
      <c r="F30" s="119" t="s">
        <v>4</v>
      </c>
      <c r="G30" s="120" t="s">
        <v>41</v>
      </c>
    </row>
    <row r="31" spans="1:7" x14ac:dyDescent="0.3">
      <c r="A31" s="100" t="s">
        <v>33</v>
      </c>
      <c r="B31" s="101" t="s">
        <v>47</v>
      </c>
      <c r="D31" s="88">
        <v>241742.99442262374</v>
      </c>
      <c r="E31" s="84">
        <v>252063.08812666283</v>
      </c>
      <c r="F31" s="84">
        <v>496057.11888830276</v>
      </c>
      <c r="G31" s="89">
        <v>989863.20143758925</v>
      </c>
    </row>
    <row r="32" spans="1:7" x14ac:dyDescent="0.3">
      <c r="A32" s="121"/>
      <c r="B32" s="122" t="s">
        <v>31</v>
      </c>
      <c r="D32" s="123">
        <f>D31/$G$31</f>
        <v>0.24421858906517357</v>
      </c>
      <c r="E32" s="124">
        <f>E31/$G$31</f>
        <v>0.25464436677774144</v>
      </c>
      <c r="F32" s="124">
        <f>F31/$G$31</f>
        <v>0.50113704415708504</v>
      </c>
      <c r="G32" s="125">
        <f>G31/$G$31</f>
        <v>1</v>
      </c>
    </row>
    <row r="34" spans="1:7" x14ac:dyDescent="0.3">
      <c r="F34" s="84" t="s">
        <v>49</v>
      </c>
    </row>
    <row r="35" spans="1:7" ht="15" customHeight="1" x14ac:dyDescent="0.3">
      <c r="D35" s="73" t="s">
        <v>34</v>
      </c>
      <c r="E35" s="73"/>
      <c r="F35" s="73"/>
      <c r="G35" s="73"/>
    </row>
    <row r="36" spans="1:7" ht="6" customHeight="1" x14ac:dyDescent="0.3"/>
    <row r="37" spans="1:7" s="76" customFormat="1" x14ac:dyDescent="0.3">
      <c r="B37" s="70"/>
      <c r="D37" s="118" t="s">
        <v>2</v>
      </c>
      <c r="E37" s="119" t="s">
        <v>3</v>
      </c>
      <c r="F37" s="127" t="s">
        <v>4</v>
      </c>
      <c r="G37" s="120" t="s">
        <v>41</v>
      </c>
    </row>
    <row r="38" spans="1:7" x14ac:dyDescent="0.3">
      <c r="A38" s="100" t="s">
        <v>35</v>
      </c>
      <c r="B38" s="128" t="s">
        <v>42</v>
      </c>
      <c r="D38" s="129">
        <v>4.0684831261842996E-2</v>
      </c>
      <c r="E38" s="130">
        <v>4.2549712803715369E-2</v>
      </c>
      <c r="F38" s="130">
        <v>4.2665228420131034E-2</v>
      </c>
      <c r="G38" s="131">
        <v>4.2096834668027668E-2</v>
      </c>
    </row>
    <row r="39" spans="1:7" x14ac:dyDescent="0.3">
      <c r="A39" s="90"/>
      <c r="B39" s="87" t="s">
        <v>43</v>
      </c>
      <c r="D39" s="132">
        <v>4.1041548230591619E-2</v>
      </c>
      <c r="E39" s="133">
        <v>4.2370292765639979E-2</v>
      </c>
      <c r="F39" s="133">
        <v>4.2793848710586113E-2</v>
      </c>
      <c r="G39" s="134">
        <v>4.2221493612803286E-2</v>
      </c>
    </row>
    <row r="40" spans="1:7" x14ac:dyDescent="0.3">
      <c r="A40" s="90"/>
      <c r="B40" s="87" t="s">
        <v>44</v>
      </c>
      <c r="D40" s="132">
        <v>4.0016911098632896E-2</v>
      </c>
      <c r="E40" s="133">
        <v>4.2152225830915054E-2</v>
      </c>
      <c r="F40" s="133">
        <v>4.3060390393735264E-2</v>
      </c>
      <c r="G40" s="134">
        <v>4.1991415915187368E-2</v>
      </c>
    </row>
    <row r="41" spans="1:7" s="92" customFormat="1" x14ac:dyDescent="0.3">
      <c r="A41" s="135"/>
      <c r="B41" s="136" t="s">
        <v>45</v>
      </c>
      <c r="D41" s="137">
        <f>(D40-D39)/D39</f>
        <v>-2.4965849879780552E-2</v>
      </c>
      <c r="E41" s="138">
        <f>(E40-E39)/E39</f>
        <v>-5.1466940748109685E-3</v>
      </c>
      <c r="F41" s="138">
        <f>(F40-F39)/F39</f>
        <v>6.2285045907360696E-3</v>
      </c>
      <c r="G41" s="139">
        <f>(G40-G39)/G39</f>
        <v>-5.4493026638486701E-3</v>
      </c>
    </row>
    <row r="43" spans="1:7" s="76" customFormat="1" x14ac:dyDescent="0.3">
      <c r="B43" s="70"/>
      <c r="D43" s="118" t="s">
        <v>2</v>
      </c>
      <c r="E43" s="119" t="s">
        <v>3</v>
      </c>
      <c r="F43" s="119" t="s">
        <v>4</v>
      </c>
      <c r="G43" s="120" t="s">
        <v>41</v>
      </c>
    </row>
    <row r="44" spans="1:7" x14ac:dyDescent="0.3">
      <c r="A44" s="100" t="s">
        <v>36</v>
      </c>
      <c r="B44" s="128" t="s">
        <v>42</v>
      </c>
      <c r="D44" s="129">
        <v>3.3974968886059602E-2</v>
      </c>
      <c r="E44" s="130">
        <v>3.4232148391520105E-2</v>
      </c>
      <c r="F44" s="130">
        <v>3.4787287391391183E-2</v>
      </c>
      <c r="G44" s="131">
        <v>3.4437980124166961E-2</v>
      </c>
    </row>
    <row r="45" spans="1:7" x14ac:dyDescent="0.3">
      <c r="A45" s="90"/>
      <c r="B45" s="87" t="s">
        <v>43</v>
      </c>
      <c r="D45" s="132">
        <v>3.3859026607911652E-2</v>
      </c>
      <c r="E45" s="133">
        <v>3.4679238435987268E-2</v>
      </c>
      <c r="F45" s="133">
        <v>3.4756228121673852E-2</v>
      </c>
      <c r="G45" s="134">
        <v>3.4497279417511226E-2</v>
      </c>
    </row>
    <row r="46" spans="1:7" x14ac:dyDescent="0.3">
      <c r="A46" s="90"/>
      <c r="B46" s="87" t="s">
        <v>44</v>
      </c>
      <c r="D46" s="132">
        <v>3.405850292211806E-2</v>
      </c>
      <c r="E46" s="133">
        <v>3.508054878373295E-2</v>
      </c>
      <c r="F46" s="133">
        <v>3.537213234880579E-2</v>
      </c>
      <c r="G46" s="134">
        <v>3.4934314991563097E-2</v>
      </c>
    </row>
    <row r="47" spans="1:7" s="92" customFormat="1" x14ac:dyDescent="0.3">
      <c r="A47" s="135"/>
      <c r="B47" s="136" t="s">
        <v>45</v>
      </c>
      <c r="D47" s="137">
        <f>(D46-D45)/D45</f>
        <v>5.891377697189836E-3</v>
      </c>
      <c r="E47" s="138">
        <f>(E46-E45)/E45</f>
        <v>1.1572063454808582E-2</v>
      </c>
      <c r="F47" s="138">
        <f>(F46-F45)/F45</f>
        <v>1.7720686634228388E-2</v>
      </c>
      <c r="G47" s="139">
        <f>(G46-G45)/G45</f>
        <v>1.2668696819901295E-2</v>
      </c>
    </row>
    <row r="48" spans="1:7" x14ac:dyDescent="0.3">
      <c r="A48" s="140" t="s">
        <v>22</v>
      </c>
    </row>
    <row r="49" spans="1:1" x14ac:dyDescent="0.3">
      <c r="A49" s="140" t="s">
        <v>37</v>
      </c>
    </row>
    <row r="50" spans="1:1" x14ac:dyDescent="0.3">
      <c r="A50" s="140" t="s">
        <v>25</v>
      </c>
    </row>
    <row r="52" spans="1:1" x14ac:dyDescent="0.3">
      <c r="A52" s="141" t="s">
        <v>26</v>
      </c>
    </row>
    <row r="53" spans="1:1" x14ac:dyDescent="0.3">
      <c r="A53" s="141" t="s">
        <v>27</v>
      </c>
    </row>
  </sheetData>
  <mergeCells count="3">
    <mergeCell ref="D2:G2"/>
    <mergeCell ref="D3:G3"/>
    <mergeCell ref="D35:G35"/>
  </mergeCells>
  <pageMargins left="0.74803149606299213" right="0.74803149606299213" top="0.86614173228346458" bottom="0.98425196850393704" header="0.82677165354330717" footer="0.51181102362204722"/>
  <pageSetup paperSize="9" scale="89" orientation="portrait" r:id="rId1"/>
  <headerFooter alignWithMargins="0">
    <oddFooter>&amp;L&amp;8Produced by Trade and Strategy, Dairy Australia Limited
Source: Dairy manufacturers&amp;R&amp;8Date Issued: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7D06E-5173-4D6F-82EA-713BC92AF079}">
  <sheetPr>
    <pageSetUpPr fitToPage="1"/>
  </sheetPr>
  <dimension ref="A1:S56"/>
  <sheetViews>
    <sheetView topLeftCell="A23" zoomScale="75" zoomScaleNormal="75" workbookViewId="0">
      <selection activeCell="M44" sqref="M44"/>
    </sheetView>
  </sheetViews>
  <sheetFormatPr defaultColWidth="9" defaultRowHeight="13.5" x14ac:dyDescent="0.3"/>
  <cols>
    <col min="1" max="1" width="11.15234375" style="1" bestFit="1" customWidth="1"/>
    <col min="2" max="2" width="6.3828125" style="2" bestFit="1" customWidth="1"/>
    <col min="3" max="3" width="8.61328125" style="1" customWidth="1"/>
    <col min="4" max="5" width="9.15234375" style="6" customWidth="1"/>
    <col min="6" max="6" width="8.15234375" style="7" customWidth="1"/>
    <col min="7" max="7" width="0.84375" style="1" customWidth="1"/>
    <col min="8" max="9" width="9.15234375" style="6" customWidth="1"/>
    <col min="10" max="10" width="8.15234375" style="7" customWidth="1"/>
    <col min="11" max="11" width="0.84375" style="1" customWidth="1"/>
    <col min="12" max="13" width="9.15234375" style="6" customWidth="1"/>
    <col min="14" max="14" width="8.15234375" style="7" customWidth="1"/>
    <col min="15" max="15" width="0.84375" style="1" customWidth="1"/>
    <col min="16" max="17" width="9.15234375" style="6" customWidth="1"/>
    <col min="18" max="18" width="8.15234375" style="7" customWidth="1"/>
    <col min="19" max="19" width="0.84375" style="1" customWidth="1"/>
    <col min="20" max="16384" width="9" style="1"/>
  </cols>
  <sheetData>
    <row r="1" spans="1:19" x14ac:dyDescent="0.3">
      <c r="D1" s="3"/>
      <c r="E1" s="3"/>
      <c r="F1" s="4"/>
      <c r="G1" s="5"/>
      <c r="H1" s="3"/>
      <c r="I1" s="3"/>
      <c r="J1" s="4"/>
      <c r="K1" s="5"/>
      <c r="L1" s="3"/>
      <c r="M1" s="3"/>
      <c r="N1" s="4"/>
    </row>
    <row r="2" spans="1:19" ht="23" x14ac:dyDescent="0.45">
      <c r="D2" s="3"/>
      <c r="E2" s="3"/>
      <c r="F2" s="8"/>
      <c r="G2" s="5"/>
      <c r="H2" s="3"/>
      <c r="I2" s="9" t="s">
        <v>0</v>
      </c>
      <c r="J2" s="4"/>
      <c r="K2" s="5"/>
      <c r="L2" s="3"/>
      <c r="M2" s="3"/>
      <c r="N2" s="4"/>
    </row>
    <row r="3" spans="1:19" ht="23" x14ac:dyDescent="0.45">
      <c r="D3" s="3"/>
      <c r="E3" s="3"/>
      <c r="F3" s="10"/>
      <c r="G3" s="5"/>
      <c r="H3" s="3"/>
      <c r="I3" s="9" t="s">
        <v>38</v>
      </c>
      <c r="J3" s="4"/>
      <c r="K3" s="5"/>
      <c r="L3" s="3"/>
      <c r="M3" s="3"/>
      <c r="N3" s="4"/>
    </row>
    <row r="4" spans="1:19" ht="22.5" customHeight="1" x14ac:dyDescent="0.45">
      <c r="D4" s="3"/>
      <c r="E4" s="3"/>
      <c r="F4" s="10"/>
      <c r="G4" s="5"/>
      <c r="H4" s="11" t="s">
        <v>1</v>
      </c>
      <c r="I4" s="11"/>
      <c r="J4" s="11"/>
      <c r="K4" s="5"/>
      <c r="L4" s="3"/>
      <c r="M4" s="3"/>
      <c r="N4" s="4"/>
    </row>
    <row r="5" spans="1:19" ht="15" x14ac:dyDescent="0.3">
      <c r="N5" s="12"/>
      <c r="O5" s="13"/>
    </row>
    <row r="7" spans="1:19" s="14" customFormat="1" x14ac:dyDescent="0.3">
      <c r="B7" s="15"/>
      <c r="D7" s="16"/>
      <c r="E7" s="17" t="s">
        <v>2</v>
      </c>
      <c r="F7" s="18"/>
      <c r="H7" s="16"/>
      <c r="I7" s="17" t="s">
        <v>3</v>
      </c>
      <c r="J7" s="18"/>
      <c r="L7" s="16"/>
      <c r="M7" s="17" t="s">
        <v>4</v>
      </c>
      <c r="N7" s="18"/>
      <c r="P7" s="16"/>
      <c r="Q7" s="17" t="s">
        <v>5</v>
      </c>
      <c r="R7" s="18"/>
    </row>
    <row r="8" spans="1:19" s="19" customFormat="1" ht="17.25" customHeight="1" x14ac:dyDescent="0.3">
      <c r="B8" s="2"/>
      <c r="D8" s="20" t="s">
        <v>39</v>
      </c>
      <c r="E8" s="21" t="s">
        <v>40</v>
      </c>
      <c r="F8" s="22" t="s">
        <v>6</v>
      </c>
      <c r="G8" s="15"/>
      <c r="H8" s="20" t="s">
        <v>39</v>
      </c>
      <c r="I8" s="21" t="s">
        <v>40</v>
      </c>
      <c r="J8" s="22" t="s">
        <v>6</v>
      </c>
      <c r="K8" s="15"/>
      <c r="L8" s="20" t="s">
        <v>39</v>
      </c>
      <c r="M8" s="21" t="s">
        <v>40</v>
      </c>
      <c r="N8" s="22" t="s">
        <v>6</v>
      </c>
      <c r="O8" s="23"/>
      <c r="P8" s="20" t="s">
        <v>39</v>
      </c>
      <c r="Q8" s="21" t="s">
        <v>40</v>
      </c>
      <c r="R8" s="22" t="s">
        <v>6</v>
      </c>
      <c r="S8" s="2"/>
    </row>
    <row r="9" spans="1:19" s="24" customFormat="1" ht="1.5" customHeight="1" x14ac:dyDescent="0.2">
      <c r="B9" s="25"/>
      <c r="D9" s="26"/>
      <c r="E9" s="27"/>
      <c r="F9" s="28"/>
      <c r="G9" s="29"/>
      <c r="H9" s="26"/>
      <c r="I9" s="27"/>
      <c r="J9" s="28"/>
      <c r="K9" s="29"/>
      <c r="L9" s="26"/>
      <c r="M9" s="27"/>
      <c r="N9" s="28"/>
      <c r="O9" s="29"/>
      <c r="P9" s="26"/>
      <c r="Q9" s="27"/>
      <c r="R9" s="28"/>
      <c r="S9" s="29"/>
    </row>
    <row r="10" spans="1:19" s="19" customFormat="1" x14ac:dyDescent="0.3">
      <c r="B10" s="2"/>
      <c r="D10" s="30"/>
      <c r="E10" s="31"/>
      <c r="F10" s="32"/>
      <c r="G10" s="33"/>
      <c r="H10" s="30"/>
      <c r="I10" s="31"/>
      <c r="J10" s="32"/>
      <c r="L10" s="34"/>
      <c r="M10" s="35"/>
      <c r="N10" s="36"/>
      <c r="P10" s="34"/>
      <c r="Q10" s="35"/>
      <c r="R10" s="36"/>
    </row>
    <row r="11" spans="1:19" ht="15" customHeight="1" x14ac:dyDescent="0.3">
      <c r="A11" s="37" t="s">
        <v>7</v>
      </c>
      <c r="B11" s="38"/>
      <c r="C11" s="39"/>
      <c r="D11" s="40">
        <v>20.072231284111023</v>
      </c>
      <c r="E11" s="41">
        <v>21.607307284111023</v>
      </c>
      <c r="F11" s="42">
        <f>IF(D11="","",IF(E11="","",IF(D11=0,0,IF(E11=0,0,(E11-D11)/D11))))</f>
        <v>7.6477596250853833E-2</v>
      </c>
      <c r="G11" s="43"/>
      <c r="H11" s="40">
        <v>20.326144359038917</v>
      </c>
      <c r="I11" s="41">
        <v>21.723177041038916</v>
      </c>
      <c r="J11" s="42">
        <f>IF(H11="","",IF(I11="","",IF(H11=0,0,IF(I11=0,0,(I11-H11)/H11))))</f>
        <v>6.8730825547775209E-2</v>
      </c>
      <c r="L11" s="40">
        <v>40.34444970769475</v>
      </c>
      <c r="M11" s="41">
        <v>41.360097707694749</v>
      </c>
      <c r="N11" s="42">
        <f>IF(L11="","",IF(M11="","",IF(L11=0,0,IF(M11=0,0,(M11-L11)/L11))))</f>
        <v>2.5174416985697241E-2</v>
      </c>
      <c r="P11" s="40">
        <v>80.742825350844697</v>
      </c>
      <c r="Q11" s="41">
        <v>84.690582032844688</v>
      </c>
      <c r="R11" s="42">
        <f>IF(P11="","",IF(Q11="","",IF(P11=0,0,IF(Q11=0,0,(Q11-P11)/P11))))</f>
        <v>4.8892971788467285E-2</v>
      </c>
    </row>
    <row r="12" spans="1:19" ht="15" customHeight="1" x14ac:dyDescent="0.3">
      <c r="A12" s="44"/>
      <c r="B12" s="45" t="s">
        <v>8</v>
      </c>
      <c r="C12" s="46"/>
      <c r="D12" s="41">
        <f>IF(D11="","",D11)</f>
        <v>20.072231284111023</v>
      </c>
      <c r="E12" s="41">
        <f>IF(E11="","",E11)</f>
        <v>21.607307284111023</v>
      </c>
      <c r="F12" s="42">
        <f>IF(D12="","",IF(E12="","",IF(D12=0,0,IF(E12=0,0,(E12-D12)/D12))))</f>
        <v>7.6477596250853833E-2</v>
      </c>
      <c r="G12" s="43"/>
      <c r="H12" s="40">
        <f>IF(H11="","",H11)</f>
        <v>20.326144359038917</v>
      </c>
      <c r="I12" s="41">
        <f>IF(I11="","",I11)</f>
        <v>21.723177041038916</v>
      </c>
      <c r="J12" s="42">
        <f>IF(H12="","",IF(I12="","",IF(H12=0,0,IF(I12=0,0,(I12-H12)/H12))))</f>
        <v>6.8730825547775209E-2</v>
      </c>
      <c r="L12" s="40">
        <f>IF(L11="","",L11)</f>
        <v>40.34444970769475</v>
      </c>
      <c r="M12" s="41">
        <f>IF(M11="","",M11)</f>
        <v>41.360097707694749</v>
      </c>
      <c r="N12" s="42">
        <f>IF(L12="","",IF(M12="","",IF(L12=0,0,IF(M12=0,0,(M12-L12)/L12))))</f>
        <v>2.5174416985697241E-2</v>
      </c>
      <c r="P12" s="40">
        <f>IF(P11="","",P11)</f>
        <v>80.742825350844697</v>
      </c>
      <c r="Q12" s="41">
        <f>IF(Q11="","",Q11)</f>
        <v>84.690582032844688</v>
      </c>
      <c r="R12" s="42">
        <f>IF(P12="","",IF(Q12="","",IF(P12=0,0,IF(Q12=0,0,(Q12-P12)/P12))))</f>
        <v>4.8892971788467285E-2</v>
      </c>
    </row>
    <row r="13" spans="1:19" ht="15" customHeight="1" x14ac:dyDescent="0.3">
      <c r="A13" s="44"/>
      <c r="D13" s="40"/>
      <c r="E13" s="41"/>
      <c r="F13" s="42"/>
      <c r="G13" s="43"/>
      <c r="H13" s="40"/>
      <c r="I13" s="41"/>
      <c r="J13" s="42"/>
      <c r="L13" s="40"/>
      <c r="M13" s="41"/>
      <c r="N13" s="42"/>
      <c r="P13" s="40"/>
      <c r="Q13" s="41"/>
      <c r="R13" s="42"/>
    </row>
    <row r="14" spans="1:19" ht="15" customHeight="1" x14ac:dyDescent="0.3">
      <c r="A14" s="37" t="s">
        <v>9</v>
      </c>
      <c r="B14" s="38"/>
      <c r="C14" s="39"/>
      <c r="D14" s="40">
        <v>20.320047124935542</v>
      </c>
      <c r="E14" s="41">
        <v>22.58183112493554</v>
      </c>
      <c r="F14" s="42">
        <f>IF(D14="","",IF(E14="","",IF(D14=0,0,IF(E14=0,0,(E14-D14)/D14))))</f>
        <v>0.1113080095776192</v>
      </c>
      <c r="G14" s="43"/>
      <c r="H14" s="40">
        <v>21.566114099000014</v>
      </c>
      <c r="I14" s="41">
        <v>23.351812830000014</v>
      </c>
      <c r="J14" s="42">
        <f>IF(H14="","",IF(I14="","",IF(H14=0,0,IF(I14=0,0,(I14-H14)/H14))))</f>
        <v>8.2801135281149241E-2</v>
      </c>
      <c r="L14" s="40">
        <v>43.629106308522147</v>
      </c>
      <c r="M14" s="41">
        <v>44.14894030852215</v>
      </c>
      <c r="N14" s="42">
        <f>IF(L14="","",IF(M14="","",IF(L14=0,0,IF(M14=0,0,(M14-L14)/L14))))</f>
        <v>1.1914844102558731E-2</v>
      </c>
      <c r="P14" s="40">
        <v>85.515267532457699</v>
      </c>
      <c r="Q14" s="41">
        <v>90.082584263457704</v>
      </c>
      <c r="R14" s="42">
        <f>IF(P14="","",IF(Q14="","",IF(P14=0,0,IF(Q14=0,0,(Q14-P14)/P14))))</f>
        <v>5.3409371949476273E-2</v>
      </c>
    </row>
    <row r="15" spans="1:19" ht="15" customHeight="1" x14ac:dyDescent="0.3">
      <c r="A15" s="44"/>
      <c r="B15" s="45" t="s">
        <v>8</v>
      </c>
      <c r="C15" s="46"/>
      <c r="D15" s="41">
        <f>IF(D14="","",D14+D12)</f>
        <v>40.392278409046568</v>
      </c>
      <c r="E15" s="41">
        <f>IF(E14="","",E14+E12)</f>
        <v>44.189138409046564</v>
      </c>
      <c r="F15" s="42">
        <f>IF(D15="","",IF(E15="","",IF(D15=0,0,IF(E15=0,0,(E15-D15)/D15))))</f>
        <v>9.3999649179225819E-2</v>
      </c>
      <c r="G15" s="43"/>
      <c r="H15" s="40">
        <f>IF(H14="","",H14+H12)</f>
        <v>41.892258458038931</v>
      </c>
      <c r="I15" s="41">
        <f>IF(I14="","",I14+I12)</f>
        <v>45.07498987103893</v>
      </c>
      <c r="J15" s="42">
        <f>IF(H15="","",IF(I15="","",IF(H15=0,0,IF(I15=0,0,(I15-H15)/H15))))</f>
        <v>7.5974214094662817E-2</v>
      </c>
      <c r="L15" s="40">
        <f>IF(L14="","",L14+L12)</f>
        <v>83.973556016216889</v>
      </c>
      <c r="M15" s="41">
        <f>IF(M14="","",M14+M12)</f>
        <v>85.509038016216891</v>
      </c>
      <c r="N15" s="42">
        <f>IF(L15="","",IF(M15="","",IF(L15=0,0,IF(M15=0,0,(M15-L15)/L15))))</f>
        <v>1.8285304003363523E-2</v>
      </c>
      <c r="P15" s="40">
        <f>IF(P14="","",P14+P12)</f>
        <v>166.2580928833024</v>
      </c>
      <c r="Q15" s="41">
        <f>IF(Q14="","",Q14+Q12)</f>
        <v>174.77316629630241</v>
      </c>
      <c r="R15" s="42">
        <f>IF(P15="","",IF(Q15="","",IF(P15=0,0,IF(Q15=0,0,(Q15-P15)/P15))))</f>
        <v>5.1215993551524702E-2</v>
      </c>
    </row>
    <row r="16" spans="1:19" ht="15" customHeight="1" x14ac:dyDescent="0.3">
      <c r="A16" s="44"/>
      <c r="D16" s="40"/>
      <c r="E16" s="41"/>
      <c r="F16" s="42"/>
      <c r="G16" s="43"/>
      <c r="H16" s="40"/>
      <c r="I16" s="41"/>
      <c r="J16" s="42"/>
      <c r="L16" s="40"/>
      <c r="M16" s="41"/>
      <c r="N16" s="42"/>
      <c r="P16" s="40"/>
      <c r="Q16" s="41"/>
      <c r="R16" s="42"/>
    </row>
    <row r="17" spans="1:18" ht="15" customHeight="1" x14ac:dyDescent="0.3">
      <c r="A17" s="37" t="s">
        <v>10</v>
      </c>
      <c r="B17" s="38"/>
      <c r="C17" s="39"/>
      <c r="D17" s="40">
        <v>20.551079430078403</v>
      </c>
      <c r="E17" s="41">
        <v>21.879167430078404</v>
      </c>
      <c r="F17" s="42">
        <f>IF(D17="","",IF(E17="","",IF(D17=0,0,IF(E17=0,0,(E17-D17)/D17))))</f>
        <v>6.4623758791775274E-2</v>
      </c>
      <c r="G17" s="43"/>
      <c r="H17" s="40">
        <v>23.984240225954196</v>
      </c>
      <c r="I17" s="41">
        <v>24.314938725954196</v>
      </c>
      <c r="J17" s="42">
        <f>IF(H17="","",IF(I17="","",IF(H17=0,0,IF(I17=0,0,(I17-H17)/H17))))</f>
        <v>1.3788158260779088E-2</v>
      </c>
      <c r="L17" s="40">
        <v>45.107564111384846</v>
      </c>
      <c r="M17" s="41">
        <v>45.357596111384844</v>
      </c>
      <c r="N17" s="42">
        <f>IF(L17="","",IF(M17="","",IF(L17=0,0,IF(M17=0,0,(M17-L17)/L17))))</f>
        <v>5.54301711754129E-3</v>
      </c>
      <c r="P17" s="40">
        <v>89.642883767417445</v>
      </c>
      <c r="Q17" s="41">
        <v>91.55170226741744</v>
      </c>
      <c r="R17" s="42">
        <f>IF(P17="","",IF(Q17="","",IF(P17=0,0,IF(Q17=0,0,(Q17-P17)/P17))))</f>
        <v>2.1293586504339955E-2</v>
      </c>
    </row>
    <row r="18" spans="1:18" ht="15" customHeight="1" x14ac:dyDescent="0.3">
      <c r="A18" s="44"/>
      <c r="B18" s="45" t="s">
        <v>8</v>
      </c>
      <c r="C18" s="46"/>
      <c r="D18" s="41">
        <f>IF(D17="","",D17+D15)</f>
        <v>60.943357839124971</v>
      </c>
      <c r="E18" s="41">
        <f>IF(E17="","",E17+E15)</f>
        <v>66.068305839124974</v>
      </c>
      <c r="F18" s="42">
        <f>IF(D18="","",IF(E18="","",IF(D18=0,0,IF(E18=0,0,(E18-D18)/D18))))</f>
        <v>8.4093626963065743E-2</v>
      </c>
      <c r="G18" s="43"/>
      <c r="H18" s="40">
        <f>IF(H17="","",H17+H15)</f>
        <v>65.876498683993134</v>
      </c>
      <c r="I18" s="41">
        <f>IF(I17="","",I17+I15)</f>
        <v>69.38992859699313</v>
      </c>
      <c r="J18" s="42">
        <f>IF(H18="","",IF(I18="","",IF(H18=0,0,IF(I18=0,0,(I18-H18)/H18))))</f>
        <v>5.3333586076785525E-2</v>
      </c>
      <c r="L18" s="40">
        <f>IF(L17="","",L17+L15)</f>
        <v>129.08112012760174</v>
      </c>
      <c r="M18" s="41">
        <f>IF(M17="","",M17+M15)</f>
        <v>130.86663412760174</v>
      </c>
      <c r="N18" s="42">
        <f>IF(L18="","",IF(M18="","",IF(L18=0,0,IF(M18=0,0,(M18-L18)/L18))))</f>
        <v>1.3832495396963986E-2</v>
      </c>
      <c r="P18" s="40">
        <f>IF(P17="","",P17+P15)</f>
        <v>255.90097665071983</v>
      </c>
      <c r="Q18" s="41">
        <f>IF(Q17="","",Q17+Q15)</f>
        <v>266.32486856371986</v>
      </c>
      <c r="R18" s="42">
        <f>IF(P18="","",IF(Q18="","",IF(P18=0,0,IF(Q18=0,0,(Q18-P18)/P18))))</f>
        <v>4.0734084134534748E-2</v>
      </c>
    </row>
    <row r="19" spans="1:18" ht="15" customHeight="1" x14ac:dyDescent="0.3">
      <c r="A19" s="44"/>
      <c r="D19" s="40"/>
      <c r="E19" s="41"/>
      <c r="F19" s="42"/>
      <c r="G19" s="43"/>
      <c r="H19" s="40"/>
      <c r="I19" s="41"/>
      <c r="J19" s="42"/>
      <c r="L19" s="40"/>
      <c r="M19" s="41"/>
      <c r="N19" s="42"/>
      <c r="P19" s="40"/>
      <c r="Q19" s="41"/>
      <c r="R19" s="42"/>
    </row>
    <row r="20" spans="1:18" ht="15" customHeight="1" x14ac:dyDescent="0.3">
      <c r="A20" s="37" t="s">
        <v>11</v>
      </c>
      <c r="B20" s="38"/>
      <c r="C20" s="39"/>
      <c r="D20" s="40">
        <v>20.906025217095799</v>
      </c>
      <c r="E20" s="41">
        <v>23.2910422170958</v>
      </c>
      <c r="F20" s="42">
        <f>IF(D20="","",IF(E20="","",IF(D20=0,0,IF(E20=0,0,(E20-D20)/D20))))</f>
        <v>0.1140827572545768</v>
      </c>
      <c r="G20" s="43"/>
      <c r="H20" s="40">
        <v>24.974033185331379</v>
      </c>
      <c r="I20" s="41">
        <v>25.054532685331377</v>
      </c>
      <c r="J20" s="42">
        <f>IF(H20="","",IF(I20="","",IF(H20=0,0,IF(I20=0,0,(I20-H20)/H20))))</f>
        <v>3.2233279824133562E-3</v>
      </c>
      <c r="L20" s="40">
        <v>46.894372232303752</v>
      </c>
      <c r="M20" s="41">
        <v>47.869239232303755</v>
      </c>
      <c r="N20" s="42">
        <f>IF(L20="","",IF(M20="","",IF(L20=0,0,IF(M20=0,0,(M20-L20)/L20))))</f>
        <v>2.0788571284646697E-2</v>
      </c>
      <c r="P20" s="40">
        <v>92.774430634730933</v>
      </c>
      <c r="Q20" s="41">
        <v>96.214814134730929</v>
      </c>
      <c r="R20" s="42">
        <f>IF(P20="","",IF(Q20="","",IF(P20=0,0,IF(Q20=0,0,(Q20-P20)/P20))))</f>
        <v>3.7083315698755233E-2</v>
      </c>
    </row>
    <row r="21" spans="1:18" ht="15" customHeight="1" x14ac:dyDescent="0.3">
      <c r="A21" s="44"/>
      <c r="B21" s="45" t="s">
        <v>8</v>
      </c>
      <c r="C21" s="46"/>
      <c r="D21" s="41">
        <f>IF(D20="","",D20+D18)</f>
        <v>81.849383056220773</v>
      </c>
      <c r="E21" s="41">
        <f>IF(E20="","",E20+E18)</f>
        <v>89.359348056220767</v>
      </c>
      <c r="F21" s="42">
        <f>IF(D21="","",IF(E21="","",IF(D21=0,0,IF(E21=0,0,(E21-D21)/D21))))</f>
        <v>9.1753471065768977E-2</v>
      </c>
      <c r="G21" s="43"/>
      <c r="H21" s="40">
        <f>IF(H20="","",H20+H18)</f>
        <v>90.850531869324513</v>
      </c>
      <c r="I21" s="41">
        <f>IF(I20="","",I20+I18)</f>
        <v>94.444461282324511</v>
      </c>
      <c r="J21" s="42">
        <f>IF(H21="","",IF(I21="","",IF(H21=0,0,IF(I21=0,0,(I21-H21)/H21))))</f>
        <v>3.9558705260739152E-2</v>
      </c>
      <c r="L21" s="40">
        <f>IF(L20="","",L20+L18)</f>
        <v>175.9754923599055</v>
      </c>
      <c r="M21" s="41">
        <f>IF(M20="","",M20+M18)</f>
        <v>178.7358733599055</v>
      </c>
      <c r="N21" s="42">
        <f>IF(L21="","",IF(M21="","",IF(L21=0,0,IF(M21=0,0,(M21-L21)/L21))))</f>
        <v>1.5686167221254068E-2</v>
      </c>
      <c r="P21" s="40">
        <f>IF(P20="","",P20+P18)</f>
        <v>348.67540728545077</v>
      </c>
      <c r="Q21" s="41">
        <f>IF(Q20="","",Q20+Q18)</f>
        <v>362.5396826984508</v>
      </c>
      <c r="R21" s="42">
        <f>IF(P21="","",IF(Q21="","",IF(P21=0,0,IF(Q21=0,0,(Q21-P21)/P21))))</f>
        <v>3.9762699414156666E-2</v>
      </c>
    </row>
    <row r="22" spans="1:18" ht="15" customHeight="1" x14ac:dyDescent="0.3">
      <c r="A22" s="44"/>
      <c r="D22" s="40"/>
      <c r="E22" s="41"/>
      <c r="F22" s="42"/>
      <c r="G22" s="43"/>
      <c r="H22" s="40"/>
      <c r="I22" s="41"/>
      <c r="J22" s="42"/>
      <c r="L22" s="40"/>
      <c r="M22" s="41"/>
      <c r="N22" s="42"/>
      <c r="P22" s="40"/>
      <c r="Q22" s="41"/>
      <c r="R22" s="42"/>
    </row>
    <row r="23" spans="1:18" ht="15" customHeight="1" x14ac:dyDescent="0.3">
      <c r="A23" s="37" t="s">
        <v>12</v>
      </c>
      <c r="B23" s="38"/>
      <c r="C23" s="39"/>
      <c r="D23" s="40">
        <v>19.429262850510888</v>
      </c>
      <c r="E23" s="41">
        <v>23.22558985051089</v>
      </c>
      <c r="F23" s="42">
        <f>IF(D23="","",IF(E23="","",IF(D23=0,0,IF(E23=0,0,(E23-D23)/D23))))</f>
        <v>0.19539223022556299</v>
      </c>
      <c r="G23" s="43"/>
      <c r="H23" s="40">
        <v>22.550044811062172</v>
      </c>
      <c r="I23" s="41">
        <v>24.787210451062172</v>
      </c>
      <c r="J23" s="42">
        <f>IF(H23="","",IF(I23="","",IF(H23=0,0,IF(I23=0,0,(I23-H23)/H23))))</f>
        <v>9.9208922143805875E-2</v>
      </c>
      <c r="L23" s="40">
        <v>44.452330736652968</v>
      </c>
      <c r="M23" s="41">
        <v>46.017285736652973</v>
      </c>
      <c r="N23" s="42">
        <f>IF(L23="","",IF(M23="","",IF(L23=0,0,IF(M23=0,0,(M23-L23)/L23))))</f>
        <v>3.5205240626665905E-2</v>
      </c>
      <c r="P23" s="40">
        <v>86.431638398226028</v>
      </c>
      <c r="Q23" s="41">
        <v>94.030086038226031</v>
      </c>
      <c r="R23" s="42">
        <f>IF(P23="","",IF(Q23="","",IF(P23=0,0,IF(Q23=0,0,(Q23-P23)/P23))))</f>
        <v>8.7912803468919984E-2</v>
      </c>
    </row>
    <row r="24" spans="1:18" ht="15" customHeight="1" x14ac:dyDescent="0.3">
      <c r="A24" s="44"/>
      <c r="B24" s="45" t="s">
        <v>8</v>
      </c>
      <c r="C24" s="46"/>
      <c r="D24" s="41">
        <f>IF(D23="","",D23+D21)</f>
        <v>101.27864590673167</v>
      </c>
      <c r="E24" s="41">
        <f>IF(E23="","",E23+E21)</f>
        <v>112.58493790673165</v>
      </c>
      <c r="F24" s="42">
        <f>IF(D24="","",IF(E24="","",IF(D24=0,0,IF(E24=0,0,(E24-D24)/D24))))</f>
        <v>0.11163549728352452</v>
      </c>
      <c r="G24" s="43"/>
      <c r="H24" s="40">
        <f>IF(H23="","",H23+H21)</f>
        <v>113.40057668038668</v>
      </c>
      <c r="I24" s="41">
        <f>IF(I23="","",I23+I21)</f>
        <v>119.23167173338669</v>
      </c>
      <c r="J24" s="42">
        <f>IF(H24="","",IF(I24="","",IF(H24=0,0,IF(I24=0,0,(I24-H24)/H24))))</f>
        <v>5.142032980515289E-2</v>
      </c>
      <c r="L24" s="40">
        <f>IF(L23="","",L23+L21)</f>
        <v>220.42782309655848</v>
      </c>
      <c r="M24" s="41">
        <f>IF(M23="","",M23+M21)</f>
        <v>224.75315909655848</v>
      </c>
      <c r="N24" s="42">
        <f>IF(L24="","",IF(M24="","",IF(L24=0,0,IF(M24=0,0,(M24-L24)/L24))))</f>
        <v>1.9622459357616022E-2</v>
      </c>
      <c r="P24" s="40">
        <f>IF(P23="","",P23+P21)</f>
        <v>435.1070456836768</v>
      </c>
      <c r="Q24" s="41">
        <f>IF(Q23="","",Q23+Q21)</f>
        <v>456.56976873667685</v>
      </c>
      <c r="R24" s="42">
        <f>IF(P24="","",IF(Q24="","",IF(P24=0,0,IF(Q24=0,0,(Q24-P24)/P24))))</f>
        <v>4.932745462504752E-2</v>
      </c>
    </row>
    <row r="25" spans="1:18" ht="15" customHeight="1" x14ac:dyDescent="0.3">
      <c r="A25" s="44"/>
      <c r="D25" s="40"/>
      <c r="E25" s="41"/>
      <c r="F25" s="42"/>
      <c r="G25" s="43"/>
      <c r="H25" s="40"/>
      <c r="I25" s="41"/>
      <c r="J25" s="42"/>
      <c r="L25" s="40"/>
      <c r="M25" s="41"/>
      <c r="N25" s="42"/>
      <c r="P25" s="40"/>
      <c r="Q25" s="41"/>
      <c r="R25" s="42"/>
    </row>
    <row r="26" spans="1:18" ht="15" customHeight="1" x14ac:dyDescent="0.3">
      <c r="A26" s="37" t="s">
        <v>13</v>
      </c>
      <c r="B26" s="38"/>
      <c r="C26" s="39"/>
      <c r="D26" s="40">
        <v>20.12001581797513</v>
      </c>
      <c r="E26" s="41">
        <v>23.11557181797513</v>
      </c>
      <c r="F26" s="42">
        <f>IF(D26="","",IF(E26="","",IF(D26=0,0,IF(E26=0,0,(E26-D26)/D26))))</f>
        <v>0.14888437599158269</v>
      </c>
      <c r="G26" s="43"/>
      <c r="H26" s="40">
        <v>21.940646870657812</v>
      </c>
      <c r="I26" s="41">
        <v>24.116672300657811</v>
      </c>
      <c r="J26" s="42">
        <f>IF(H26="","",IF(I26="","",IF(H26=0,0,IF(I26=0,0,(I26-H26)/H26))))</f>
        <v>9.9177815623571849E-2</v>
      </c>
      <c r="L26" s="40">
        <v>44.169451021302315</v>
      </c>
      <c r="M26" s="41">
        <v>46.561612021302309</v>
      </c>
      <c r="N26" s="42">
        <f>IF(L26="","",IF(M26="","",IF(L26=0,0,IF(M26=0,0,(M26-L26)/L26))))</f>
        <v>5.4158721575377704E-2</v>
      </c>
      <c r="P26" s="40">
        <v>86.230113709935267</v>
      </c>
      <c r="Q26" s="41">
        <v>93.793856139935244</v>
      </c>
      <c r="R26" s="42">
        <f>IF(P26="","",IF(Q26="","",IF(P26=0,0,IF(Q26=0,0,(Q26-P26)/P26))))</f>
        <v>8.7715788656422669E-2</v>
      </c>
    </row>
    <row r="27" spans="1:18" ht="15" customHeight="1" x14ac:dyDescent="0.3">
      <c r="A27" s="44"/>
      <c r="B27" s="45" t="s">
        <v>8</v>
      </c>
      <c r="C27" s="46"/>
      <c r="D27" s="41">
        <f>IF(D26="","",D26+D24)</f>
        <v>121.3986617247068</v>
      </c>
      <c r="E27" s="41">
        <f>IF(E26="","",E26+E24)</f>
        <v>135.70050972470679</v>
      </c>
      <c r="F27" s="42">
        <f>IF(D27="","",IF(E27="","",IF(D27=0,0,IF(E27=0,0,(E27-D27)/D27))))</f>
        <v>0.11780894284017722</v>
      </c>
      <c r="G27" s="43"/>
      <c r="H27" s="40">
        <f>IF(H26="","",H26+H24)</f>
        <v>135.34122355104449</v>
      </c>
      <c r="I27" s="41">
        <f>IF(I26="","",I26+I24)</f>
        <v>143.34834403404449</v>
      </c>
      <c r="J27" s="42">
        <f>IF(H27="","",IF(I27="","",IF(H27=0,0,IF(I27=0,0,(I27-H27)/H27))))</f>
        <v>5.9162465602951166E-2</v>
      </c>
      <c r="L27" s="40">
        <f>IF(L26="","",L26+L24)</f>
        <v>264.59727411786082</v>
      </c>
      <c r="M27" s="41">
        <f>IF(M26="","",M26+M24)</f>
        <v>271.3147711178608</v>
      </c>
      <c r="N27" s="42">
        <f>IF(L27="","",IF(M27="","",IF(L27=0,0,IF(M27=0,0,(M27-L27)/L27))))</f>
        <v>2.5387627375963721E-2</v>
      </c>
      <c r="P27" s="40">
        <f>IF(P26="","",P26+P24)</f>
        <v>521.33715939361207</v>
      </c>
      <c r="Q27" s="41">
        <f>IF(Q26="","",Q26+Q24)</f>
        <v>550.36362487661211</v>
      </c>
      <c r="R27" s="42">
        <f>IF(P27="","",IF(Q27="","",IF(P27=0,0,IF(Q27=0,0,(Q27-P27)/P27))))</f>
        <v>5.5676954845808174E-2</v>
      </c>
    </row>
    <row r="28" spans="1:18" ht="15" customHeight="1" x14ac:dyDescent="0.3">
      <c r="A28" s="44"/>
      <c r="D28" s="40"/>
      <c r="E28" s="41"/>
      <c r="F28" s="42"/>
      <c r="G28" s="43"/>
      <c r="H28" s="40"/>
      <c r="I28" s="41"/>
      <c r="J28" s="42"/>
      <c r="L28" s="40"/>
      <c r="M28" s="41"/>
      <c r="N28" s="42"/>
      <c r="P28" s="40"/>
      <c r="Q28" s="41"/>
      <c r="R28" s="42"/>
    </row>
    <row r="29" spans="1:18" ht="15" customHeight="1" x14ac:dyDescent="0.3">
      <c r="A29" s="37" t="s">
        <v>14</v>
      </c>
      <c r="B29" s="38"/>
      <c r="C29" s="39"/>
      <c r="D29" s="40">
        <v>19.666775118947001</v>
      </c>
      <c r="E29" s="41">
        <v>22.008066118946999</v>
      </c>
      <c r="F29" s="42">
        <f>IF(D29="","",IF(E29="","",IF(D29=0,0,IF(E29=0,0,(E29-D29)/D29))))</f>
        <v>0.11904803842214044</v>
      </c>
      <c r="G29" s="43"/>
      <c r="H29" s="40">
        <v>20.363119545050093</v>
      </c>
      <c r="I29" s="41">
        <v>22.671724625050089</v>
      </c>
      <c r="J29" s="42">
        <f>IF(H29="","",IF(I29="","",IF(H29=0,0,IF(I29=0,0,(I29-H29)/H29))))</f>
        <v>0.1133718767840351</v>
      </c>
      <c r="L29" s="40">
        <v>41.000264656220999</v>
      </c>
      <c r="M29" s="41">
        <v>43.886459656221</v>
      </c>
      <c r="N29" s="42">
        <f>IF(L29="","",IF(M29="","",IF(L29=0,0,IF(M29=0,0,(M29-L29)/L29))))</f>
        <v>7.0394545601111774E-2</v>
      </c>
      <c r="P29" s="40">
        <v>81.030159320218104</v>
      </c>
      <c r="Q29" s="41">
        <v>88.566250400218095</v>
      </c>
      <c r="R29" s="42">
        <f>IF(P29="","",IF(Q29="","",IF(P29=0,0,IF(Q29=0,0,(Q29-P29)/P29))))</f>
        <v>9.3003532798430974E-2</v>
      </c>
    </row>
    <row r="30" spans="1:18" ht="15" customHeight="1" x14ac:dyDescent="0.3">
      <c r="A30" s="44"/>
      <c r="B30" s="45" t="s">
        <v>8</v>
      </c>
      <c r="C30" s="46"/>
      <c r="D30" s="41">
        <f>IF(D29="","",D29+D27)</f>
        <v>141.0654368436538</v>
      </c>
      <c r="E30" s="41">
        <f>IF(E29="","",E29+E27)</f>
        <v>157.70857584365379</v>
      </c>
      <c r="F30" s="42">
        <f>IF(D30="","",IF(E30="","",IF(D30=0,0,IF(E30=0,0,(E30-D30)/D30))))</f>
        <v>0.1179816925562424</v>
      </c>
      <c r="G30" s="43"/>
      <c r="H30" s="40">
        <f>IF(H29="","",H29+H27)</f>
        <v>155.70434309609459</v>
      </c>
      <c r="I30" s="41">
        <f>IF(I29="","",I29+I27)</f>
        <v>166.02006865909459</v>
      </c>
      <c r="J30" s="42">
        <f>IF(H30="","",IF(I30="","",IF(H30=0,0,IF(I30=0,0,(I30-H30)/H30))))</f>
        <v>6.625200914680679E-2</v>
      </c>
      <c r="L30" s="40">
        <f>IF(L29="","",L29+L27)</f>
        <v>305.59753877408184</v>
      </c>
      <c r="M30" s="41">
        <f>IF(M29="","",M29+M27)</f>
        <v>315.20123077408181</v>
      </c>
      <c r="N30" s="42">
        <f>IF(L30="","",IF(M30="","",IF(L30=0,0,IF(M30=0,0,(M30-L30)/L30))))</f>
        <v>3.1425946813988116E-2</v>
      </c>
      <c r="P30" s="40">
        <f>IF(P29="","",P29+P27)</f>
        <v>602.36731871383017</v>
      </c>
      <c r="Q30" s="41">
        <f>IF(Q29="","",Q29+Q27)</f>
        <v>638.92987527683022</v>
      </c>
      <c r="R30" s="42">
        <f>IF(P30="","",IF(Q30="","",IF(P30=0,0,IF(Q30=0,0,(Q30-P30)/P30))))</f>
        <v>6.0698107993421888E-2</v>
      </c>
    </row>
    <row r="31" spans="1:18" ht="15" customHeight="1" x14ac:dyDescent="0.3">
      <c r="A31" s="44"/>
      <c r="D31" s="40"/>
      <c r="E31" s="41"/>
      <c r="F31" s="42"/>
      <c r="G31" s="43"/>
      <c r="H31" s="40"/>
      <c r="I31" s="41"/>
      <c r="J31" s="42"/>
      <c r="L31" s="40"/>
      <c r="M31" s="41"/>
      <c r="N31" s="42"/>
      <c r="P31" s="40"/>
      <c r="Q31" s="41"/>
      <c r="R31" s="42"/>
    </row>
    <row r="32" spans="1:18" ht="15" customHeight="1" x14ac:dyDescent="0.3">
      <c r="A32" s="37" t="s">
        <v>15</v>
      </c>
      <c r="B32" s="38"/>
      <c r="C32" s="39"/>
      <c r="D32" s="40">
        <v>18.206212429250481</v>
      </c>
      <c r="E32" s="41">
        <v>20.506682429250485</v>
      </c>
      <c r="F32" s="42">
        <f>IF(D32="","",IF(E32="","",IF(D32=0,0,IF(E32=0,0,(E32-D32)/D32))))</f>
        <v>0.12635631979686346</v>
      </c>
      <c r="G32" s="43"/>
      <c r="H32" s="40">
        <v>18.755199520823528</v>
      </c>
      <c r="I32" s="41">
        <v>19.220709520823526</v>
      </c>
      <c r="J32" s="42">
        <f>IF(H32="","",IF(I32="","",IF(H32=0,0,IF(I32=0,0,(I32-H32)/H32))))</f>
        <v>2.4820317133024992E-2</v>
      </c>
      <c r="L32" s="40">
        <v>35.929861081889854</v>
      </c>
      <c r="M32" s="41">
        <v>37.941720081889855</v>
      </c>
      <c r="N32" s="42">
        <f>IF(L32="","",IF(M32="","",IF(L32=0,0,IF(M32=0,0,(M32-L32)/L32))))</f>
        <v>5.5994065644023934E-2</v>
      </c>
      <c r="P32" s="40">
        <v>72.891273031963863</v>
      </c>
      <c r="Q32" s="41">
        <v>77.669112031963863</v>
      </c>
      <c r="R32" s="42">
        <f>IF(P32="","",IF(Q32="","",IF(P32=0,0,IF(Q32=0,0,(Q32-P32)/P32))))</f>
        <v>6.5547476416070408E-2</v>
      </c>
    </row>
    <row r="33" spans="1:19" ht="15" customHeight="1" x14ac:dyDescent="0.3">
      <c r="A33" s="44"/>
      <c r="B33" s="45" t="s">
        <v>8</v>
      </c>
      <c r="C33" s="46"/>
      <c r="D33" s="41">
        <f>IF(D32="","",D32+D30)</f>
        <v>159.27164927290428</v>
      </c>
      <c r="E33" s="41">
        <f>IF(E32="","",E32+E30)</f>
        <v>178.21525827290426</v>
      </c>
      <c r="F33" s="42">
        <f>IF(D33="","",IF(E33="","",IF(D33=0,0,IF(E33=0,0,(E33-D33)/D33))))</f>
        <v>0.11893898937117818</v>
      </c>
      <c r="G33" s="43"/>
      <c r="H33" s="40">
        <f>IF(H32="","",H32+H30)</f>
        <v>174.45954261691813</v>
      </c>
      <c r="I33" s="41">
        <f>IF(I32="","",I32+I30)</f>
        <v>185.24077817991812</v>
      </c>
      <c r="J33" s="42">
        <f>IF(H33="","",IF(I33="","",IF(H33=0,0,IF(I33=0,0,(I33-H33)/H33))))</f>
        <v>6.1797912577781174E-2</v>
      </c>
      <c r="L33" s="40">
        <f>IF(L32="","",L32+L30)</f>
        <v>341.52739985597168</v>
      </c>
      <c r="M33" s="41">
        <f>IF(M32="","",M32+M30)</f>
        <v>353.14295085597166</v>
      </c>
      <c r="N33" s="42">
        <f>IF(L33="","",IF(M33="","",IF(L33=0,0,IF(M33=0,0,(M33-L33)/L33))))</f>
        <v>3.4010597699916524E-2</v>
      </c>
      <c r="P33" s="40">
        <f>IF(P32="","",P32+P30)</f>
        <v>675.25859174579409</v>
      </c>
      <c r="Q33" s="41">
        <f>IF(Q32="","",Q32+Q30)</f>
        <v>716.59898730879411</v>
      </c>
      <c r="R33" s="42">
        <f>IF(P33="","",IF(Q33="","",IF(P33=0,0,IF(Q33=0,0,(Q33-P33)/P33))))</f>
        <v>6.1221576546134346E-2</v>
      </c>
    </row>
    <row r="34" spans="1:19" ht="15" customHeight="1" x14ac:dyDescent="0.3">
      <c r="A34" s="44"/>
      <c r="D34" s="40"/>
      <c r="E34" s="41"/>
      <c r="F34" s="42"/>
      <c r="G34" s="43"/>
      <c r="H34" s="40"/>
      <c r="I34" s="41"/>
      <c r="J34" s="42"/>
      <c r="L34" s="40"/>
      <c r="M34" s="41"/>
      <c r="N34" s="42"/>
      <c r="P34" s="40"/>
      <c r="Q34" s="41"/>
      <c r="R34" s="42"/>
    </row>
    <row r="35" spans="1:19" ht="15" customHeight="1" x14ac:dyDescent="0.3">
      <c r="A35" s="37" t="s">
        <v>16</v>
      </c>
      <c r="B35" s="38"/>
      <c r="C35" s="39"/>
      <c r="D35" s="40">
        <v>19.794475832404295</v>
      </c>
      <c r="E35" s="41">
        <v>21.346162832404296</v>
      </c>
      <c r="F35" s="42">
        <f>IF(D35="","",IF(E35="","",IF(D35=0,0,IF(E35=0,0,(E35-D35)/D35))))</f>
        <v>7.8389900957106004E-2</v>
      </c>
      <c r="G35" s="43"/>
      <c r="H35" s="40">
        <v>19.735947502358414</v>
      </c>
      <c r="I35" s="41">
        <v>19.571416477358415</v>
      </c>
      <c r="J35" s="42">
        <f>IF(H35="","",IF(I35="","",IF(H35=0,0,IF(I35=0,0,(I35-H35)/H35))))</f>
        <v>-8.3366164700396338E-3</v>
      </c>
      <c r="L35" s="40">
        <v>38.835851605650404</v>
      </c>
      <c r="M35" s="41">
        <v>39.353609605650405</v>
      </c>
      <c r="N35" s="42">
        <f>IF(L35="","",IF(M35="","",IF(L35=0,0,IF(M35=0,0,(M35-L35)/L35))))</f>
        <v>1.3331959480571032E-2</v>
      </c>
      <c r="P35" s="40">
        <v>78.36627494041312</v>
      </c>
      <c r="Q35" s="41">
        <v>80.27118891541312</v>
      </c>
      <c r="R35" s="42">
        <f>IF(P35="","",IF(Q35="","",IF(P35=0,0,IF(Q35=0,0,(Q35-P35)/P35))))</f>
        <v>2.4307828545486271E-2</v>
      </c>
    </row>
    <row r="36" spans="1:19" ht="15" customHeight="1" x14ac:dyDescent="0.3">
      <c r="A36" s="44"/>
      <c r="B36" s="45" t="s">
        <v>8</v>
      </c>
      <c r="C36" s="46"/>
      <c r="D36" s="41">
        <f>IF(D35="","",D35+D33)</f>
        <v>179.06612510530857</v>
      </c>
      <c r="E36" s="41">
        <f>IF(E35="","",E35+E33)</f>
        <v>199.56142110530857</v>
      </c>
      <c r="F36" s="42">
        <f>IF(D36="","",IF(E36="","",IF(D36=0,0,IF(E36=0,0,(E36-D36)/D36))))</f>
        <v>0.11445657847315754</v>
      </c>
      <c r="G36" s="43"/>
      <c r="H36" s="40">
        <f>IF(H35="","",H35+H33)</f>
        <v>194.19549011927654</v>
      </c>
      <c r="I36" s="41">
        <f>IF(I35="","",I35+I33)</f>
        <v>204.81219465727654</v>
      </c>
      <c r="J36" s="42">
        <f>IF(H36="","",IF(I36="","",IF(H36=0,0,IF(I36=0,0,(I36-H36)/H36))))</f>
        <v>5.4670191009477731E-2</v>
      </c>
      <c r="L36" s="40">
        <f>IF(L35="","",L35+L33)</f>
        <v>380.3632514616221</v>
      </c>
      <c r="M36" s="41">
        <f>IF(M35="","",M35+M33)</f>
        <v>392.49656046162204</v>
      </c>
      <c r="N36" s="42">
        <f>IF(L36="","",IF(M36="","",IF(L36=0,0,IF(M36=0,0,(M36-L36)/L36))))</f>
        <v>3.1899267222517597E-2</v>
      </c>
      <c r="P36" s="40">
        <f>IF(P35="","",P35+P33)</f>
        <v>753.62486668620727</v>
      </c>
      <c r="Q36" s="41">
        <f>IF(Q35="","",Q35+Q33)</f>
        <v>796.87017622420717</v>
      </c>
      <c r="R36" s="42">
        <f>IF(P36="","",IF(Q36="","",IF(P36=0,0,IF(Q36=0,0,(Q36-P36)/P36))))</f>
        <v>5.73830714054799E-2</v>
      </c>
    </row>
    <row r="37" spans="1:19" ht="15" customHeight="1" x14ac:dyDescent="0.3">
      <c r="A37" s="44"/>
      <c r="D37" s="40"/>
      <c r="E37" s="41"/>
      <c r="F37" s="42"/>
      <c r="G37" s="43"/>
      <c r="H37" s="40"/>
      <c r="I37" s="41"/>
      <c r="J37" s="42"/>
      <c r="L37" s="40"/>
      <c r="M37" s="41"/>
      <c r="N37" s="42"/>
      <c r="P37" s="40"/>
      <c r="Q37" s="41"/>
      <c r="R37" s="42"/>
    </row>
    <row r="38" spans="1:19" ht="15" customHeight="1" x14ac:dyDescent="0.3">
      <c r="A38" s="37" t="s">
        <v>17</v>
      </c>
      <c r="B38" s="38"/>
      <c r="C38" s="39"/>
      <c r="D38" s="40">
        <v>19.671457583377915</v>
      </c>
      <c r="E38" s="41">
        <v>21.493846583377916</v>
      </c>
      <c r="F38" s="42">
        <f>IF(D38="","",IF(E38="","",IF(D38=0,0,IF(E38=0,0,(E38-D38)/D38))))</f>
        <v>9.2641279492165968E-2</v>
      </c>
      <c r="G38" s="43"/>
      <c r="H38" s="40">
        <v>18.811611532756228</v>
      </c>
      <c r="I38" s="41">
        <v>18.063051862756229</v>
      </c>
      <c r="J38" s="42">
        <f>IF(H38="","",IF(I38="","",IF(H38=0,0,IF(I38=0,0,(I38-H38)/H38))))</f>
        <v>-3.9792426539137754E-2</v>
      </c>
      <c r="L38" s="40">
        <v>37.322672783754548</v>
      </c>
      <c r="M38" s="41">
        <v>38.737469783754548</v>
      </c>
      <c r="N38" s="42">
        <f>IF(L38="","",IF(M38="","",IF(L38=0,0,IF(M38=0,0,(M38-L38)/L38))))</f>
        <v>3.7907172623923631E-2</v>
      </c>
      <c r="P38" s="40">
        <v>75.805741899888687</v>
      </c>
      <c r="Q38" s="41">
        <v>78.29436822988869</v>
      </c>
      <c r="R38" s="42">
        <f>IF(P38="","",IF(Q38="","",IF(P38=0,0,IF(Q38=0,0,(Q38-P38)/P38))))</f>
        <v>3.282899510813516E-2</v>
      </c>
    </row>
    <row r="39" spans="1:19" ht="15" customHeight="1" x14ac:dyDescent="0.3">
      <c r="A39" s="44"/>
      <c r="B39" s="45" t="s">
        <v>8</v>
      </c>
      <c r="C39" s="46"/>
      <c r="D39" s="41">
        <f>IF(D38="","",D38+D36)</f>
        <v>198.73758268868647</v>
      </c>
      <c r="E39" s="41">
        <f>IF(E38="","",E38+E36)</f>
        <v>221.05526768868648</v>
      </c>
      <c r="F39" s="42">
        <f>IF(D39="","",IF(E39="","",IF(D39=0,0,IF(E39=0,0,(E39-D39)/D39))))</f>
        <v>0.11229725499358451</v>
      </c>
      <c r="G39" s="43"/>
      <c r="H39" s="40">
        <f>IF(H38="","",H38+H36)</f>
        <v>213.00710165203276</v>
      </c>
      <c r="I39" s="41">
        <f>IF(I38="","",I38+I36)</f>
        <v>222.87524652003276</v>
      </c>
      <c r="J39" s="42">
        <f>IF(H39="","",IF(I39="","",IF(H39=0,0,IF(I39=0,0,(I39-H39)/H39))))</f>
        <v>4.6327774010655048E-2</v>
      </c>
      <c r="L39" s="40">
        <f>IF(L38="","",L38+L36)</f>
        <v>417.68592424537667</v>
      </c>
      <c r="M39" s="41">
        <f>IF(M38="","",M38+M36)</f>
        <v>431.23403024537657</v>
      </c>
      <c r="N39" s="42">
        <f>IF(L39="","",IF(M39="","",IF(L39=0,0,IF(M39=0,0,(M39-L39)/L39))))</f>
        <v>3.243610860116234E-2</v>
      </c>
      <c r="P39" s="40">
        <f>IF(P38="","",P38+P36)</f>
        <v>829.43060858609601</v>
      </c>
      <c r="Q39" s="41">
        <f>IF(Q38="","",Q38+Q36)</f>
        <v>875.1645444540959</v>
      </c>
      <c r="R39" s="42">
        <f>IF(P39="","",IF(Q39="","",IF(P39=0,0,IF(Q39=0,0,(Q39-P39)/P39))))</f>
        <v>5.5138953632252706E-2</v>
      </c>
    </row>
    <row r="40" spans="1:19" ht="15" customHeight="1" x14ac:dyDescent="0.3">
      <c r="A40" s="44"/>
      <c r="D40" s="40"/>
      <c r="E40" s="41"/>
      <c r="F40" s="42"/>
      <c r="G40" s="43"/>
      <c r="H40" s="40"/>
      <c r="I40" s="41"/>
      <c r="J40" s="42"/>
      <c r="L40" s="40"/>
      <c r="M40" s="41"/>
      <c r="N40" s="42"/>
      <c r="P40" s="40"/>
      <c r="Q40" s="41"/>
      <c r="R40" s="42"/>
    </row>
    <row r="41" spans="1:19" ht="15" customHeight="1" x14ac:dyDescent="0.3">
      <c r="A41" s="37" t="s">
        <v>18</v>
      </c>
      <c r="B41" s="38"/>
      <c r="C41" s="39"/>
      <c r="D41" s="40">
        <v>21.470344246493653</v>
      </c>
      <c r="E41" s="41">
        <v>23.134990646493652</v>
      </c>
      <c r="F41" s="42">
        <f>IF(D41="","",IF(E41="","",IF(D41=0,0,IF(E41=0,0,(E41-D41)/D41))))</f>
        <v>7.753235723138692E-2</v>
      </c>
      <c r="G41" s="43"/>
      <c r="H41" s="40">
        <v>19.441567819561403</v>
      </c>
      <c r="I41" s="41">
        <v>18.943656426561404</v>
      </c>
      <c r="J41" s="42">
        <f>IF(H41="","",IF(I41="","",IF(H41=0,0,IF(I41=0,0,(I41-H41)/H41))))</f>
        <v>-2.561066049925349E-2</v>
      </c>
      <c r="L41" s="40">
        <v>39.074620461455105</v>
      </c>
      <c r="M41" s="41">
        <v>40.542986461455108</v>
      </c>
      <c r="N41" s="42">
        <f>IF(L41="","",IF(M41="","",IF(L41=0,0,IF(M41=0,0,(M41-L41)/L41))))</f>
        <v>3.7578509596746128E-2</v>
      </c>
      <c r="P41" s="40">
        <v>79.98653252751015</v>
      </c>
      <c r="Q41" s="41">
        <v>82.621633534510167</v>
      </c>
      <c r="R41" s="42">
        <f>IF(P41="","",IF(Q41="","",IF(P41=0,0,IF(Q41=0,0,(Q41-P41)/P41))))</f>
        <v>3.2944308544612985E-2</v>
      </c>
    </row>
    <row r="42" spans="1:19" ht="15" customHeight="1" x14ac:dyDescent="0.3">
      <c r="A42" s="44"/>
      <c r="B42" s="45" t="s">
        <v>8</v>
      </c>
      <c r="C42" s="46"/>
      <c r="D42" s="41">
        <f>IF(D41="","",D41+D39)</f>
        <v>220.20792693518013</v>
      </c>
      <c r="E42" s="41">
        <f>IF(E41="","",E41+E39)</f>
        <v>244.19025833518015</v>
      </c>
      <c r="F42" s="42">
        <f>IF(D42="","",IF(E42="","",IF(D42=0,0,IF(E42=0,0,(E42-D42)/D42))))</f>
        <v>0.10890766619432098</v>
      </c>
      <c r="G42" s="43"/>
      <c r="H42" s="40">
        <f>IF(H41="","",H41+H39)</f>
        <v>232.44866947159417</v>
      </c>
      <c r="I42" s="41">
        <f>IF(I41="","",I41+I39)</f>
        <v>241.81890294659416</v>
      </c>
      <c r="J42" s="42">
        <f>IF(H42="","",IF(I42="","",IF(H42=0,0,IF(I42=0,0,(I42-H42)/H42))))</f>
        <v>4.0310979177899997E-2</v>
      </c>
      <c r="L42" s="40">
        <f>IF(L41="","",L41+L39)</f>
        <v>456.76054470683175</v>
      </c>
      <c r="M42" s="41">
        <f>IF(M41="","",M41+M39)</f>
        <v>471.77701670683166</v>
      </c>
      <c r="N42" s="42">
        <f>IF(L42="","",IF(M42="","",IF(L42=0,0,IF(M42=0,0,(M42-L42)/L42))))</f>
        <v>3.2876026999306855E-2</v>
      </c>
      <c r="P42" s="40">
        <f>IF(P41="","",P41+P39)</f>
        <v>909.41714111360614</v>
      </c>
      <c r="Q42" s="41">
        <f>IF(Q41="","",Q41+Q39)</f>
        <v>957.78617798860603</v>
      </c>
      <c r="R42" s="42">
        <f>IF(P42="","",IF(Q42="","",IF(P42=0,0,IF(Q42=0,0,(Q42-P42)/P42))))</f>
        <v>5.3186854181977133E-2</v>
      </c>
    </row>
    <row r="43" spans="1:19" ht="15" customHeight="1" x14ac:dyDescent="0.3">
      <c r="A43" s="44"/>
      <c r="D43" s="40"/>
      <c r="E43" s="41"/>
      <c r="F43" s="42"/>
      <c r="G43" s="43"/>
      <c r="H43" s="40"/>
      <c r="I43" s="41"/>
      <c r="J43" s="42"/>
      <c r="L43" s="40"/>
      <c r="M43" s="41"/>
      <c r="N43" s="42"/>
      <c r="P43" s="40"/>
      <c r="Q43" s="41"/>
      <c r="R43" s="42"/>
    </row>
    <row r="44" spans="1:19" ht="15" customHeight="1" x14ac:dyDescent="0.3">
      <c r="A44" s="37" t="s">
        <v>19</v>
      </c>
      <c r="B44" s="38"/>
      <c r="C44" s="39"/>
      <c r="D44" s="40">
        <v>21.535067487443627</v>
      </c>
      <c r="E44" s="41">
        <v>23.181961487443626</v>
      </c>
      <c r="F44" s="42">
        <f>IF(D44="","",IF(E44="","",IF(D44=0,0,IF(E44=0,0,(E44-D44)/D44))))</f>
        <v>7.6474986714587648E-2</v>
      </c>
      <c r="G44" s="43"/>
      <c r="H44" s="40">
        <v>19.614418655068569</v>
      </c>
      <c r="I44" s="41">
        <v>19.359472952068568</v>
      </c>
      <c r="J44" s="42">
        <f>IF(H44="","",IF(I44="","",IF(H44=0,0,IF(I44=0,0,(I44-H44)/H44))))</f>
        <v>-1.2997871998317933E-2</v>
      </c>
      <c r="L44" s="40">
        <v>39.296574181470966</v>
      </c>
      <c r="M44" s="41">
        <v>39.907126181470964</v>
      </c>
      <c r="N44" s="42">
        <f>IF(L44="","",IF(M44="","",IF(L44=0,0,IF(M44=0,0,(M44-L44)/L44))))</f>
        <v>1.5537028677881152E-2</v>
      </c>
      <c r="P44" s="40">
        <v>80.446060323983161</v>
      </c>
      <c r="Q44" s="41">
        <v>82.448560620983159</v>
      </c>
      <c r="R44" s="42">
        <f>IF(P44="","",IF(Q44="","",IF(P44=0,0,IF(Q44=0,0,(Q44-P44)/P44))))</f>
        <v>2.4892459480741005E-2</v>
      </c>
    </row>
    <row r="45" spans="1:19" ht="15" customHeight="1" x14ac:dyDescent="0.3">
      <c r="A45" s="44"/>
      <c r="B45" s="45" t="s">
        <v>8</v>
      </c>
      <c r="C45" s="46"/>
      <c r="D45" s="41">
        <f>IF(D44="","",D44+D42)</f>
        <v>241.74299442262375</v>
      </c>
      <c r="E45" s="41">
        <f>IF(E44="","",E44+E42)</f>
        <v>267.37221982262378</v>
      </c>
      <c r="F45" s="42">
        <f>IF(D45="","",IF(E45="","",IF(D45=0,0,IF(E45=0,0,(E45-D45)/D45))))</f>
        <v>0.10601848240199298</v>
      </c>
      <c r="G45" s="43"/>
      <c r="H45" s="40">
        <f>IF(H44="","",H44+H42)</f>
        <v>252.06308812666273</v>
      </c>
      <c r="I45" s="41">
        <f>IF(I44="","",I44+I42)</f>
        <v>261.17837589866275</v>
      </c>
      <c r="J45" s="42">
        <f>IF(H45="","",IF(I45="","",IF(H45=0,0,IF(I45=0,0,(I45-H45)/H45))))</f>
        <v>3.6162723545700382E-2</v>
      </c>
      <c r="L45" s="40">
        <f>IF(L44="","",L44+L42)</f>
        <v>496.05711888830274</v>
      </c>
      <c r="M45" s="41">
        <f>IF(M44="","",M44+M42)</f>
        <v>511.68414288830263</v>
      </c>
      <c r="N45" s="42">
        <f>IF(L45="","",IF(M45="","",IF(L45=0,0,IF(M45=0,0,(M45-L45)/L45))))</f>
        <v>3.150246897982454E-2</v>
      </c>
      <c r="P45" s="40">
        <f>IF(P44="","",P44+P42)</f>
        <v>989.86320143758928</v>
      </c>
      <c r="Q45" s="41">
        <f>IF(Q44="","",Q44+Q42)</f>
        <v>1040.2347386095892</v>
      </c>
      <c r="R45" s="42">
        <f>IF(P45="","",IF(Q45="","",IF(P45=0,0,IF(Q45=0,0,(Q45-P45)/P45))))</f>
        <v>5.0887372213498525E-2</v>
      </c>
    </row>
    <row r="46" spans="1:19" x14ac:dyDescent="0.3">
      <c r="D46" s="47"/>
      <c r="F46" s="48"/>
      <c r="H46" s="49"/>
      <c r="J46" s="48"/>
      <c r="L46" s="49"/>
      <c r="N46" s="48"/>
      <c r="P46" s="49"/>
      <c r="R46" s="48"/>
    </row>
    <row r="47" spans="1:19" s="57" customFormat="1" ht="24" customHeight="1" x14ac:dyDescent="0.3">
      <c r="A47" s="50" t="s">
        <v>20</v>
      </c>
      <c r="B47" s="51"/>
      <c r="C47" s="52"/>
      <c r="D47" s="53">
        <f>D45</f>
        <v>241.74299442262375</v>
      </c>
      <c r="E47" s="54">
        <f>E45</f>
        <v>267.37221982262378</v>
      </c>
      <c r="F47" s="55">
        <f>IF(D47="","",IF(E47="","",IF(D47=0,0,IF(E47=0,0,(E47-D47)/D47))))</f>
        <v>0.10601848240199298</v>
      </c>
      <c r="G47" s="56"/>
      <c r="H47" s="53">
        <f>H45</f>
        <v>252.06308812666273</v>
      </c>
      <c r="I47" s="54">
        <f>I45</f>
        <v>261.17837589866275</v>
      </c>
      <c r="J47" s="55">
        <f>IF(H47="","",IF(I47="","",IF(H47=0,0,IF(I47=0,0,(I47-H47)/H47))))</f>
        <v>3.6162723545700382E-2</v>
      </c>
      <c r="K47" s="56"/>
      <c r="L47" s="53">
        <f>L45</f>
        <v>496.05711888830274</v>
      </c>
      <c r="M47" s="54">
        <f>M45</f>
        <v>511.68414288830263</v>
      </c>
      <c r="N47" s="55">
        <f>IF(L47="","",IF(M47="","",IF(L47=0,0,IF(M47=0,0,(M47-L47)/L47))))</f>
        <v>3.150246897982454E-2</v>
      </c>
      <c r="O47" s="56"/>
      <c r="P47" s="53">
        <f>P45</f>
        <v>989.86320143758928</v>
      </c>
      <c r="Q47" s="54">
        <f>Q45</f>
        <v>1040.2347386095892</v>
      </c>
      <c r="R47" s="55">
        <f>IF(P47="","",IF(Q47="","",IF(P47=0,0,IF(Q47=0,0,(Q47-P47)/P47))))</f>
        <v>5.0887372213498525E-2</v>
      </c>
      <c r="S47" s="56"/>
    </row>
    <row r="48" spans="1:19" x14ac:dyDescent="0.3">
      <c r="D48" s="58"/>
      <c r="E48" s="59"/>
      <c r="F48" s="60"/>
      <c r="G48" s="2"/>
      <c r="H48" s="58"/>
      <c r="I48" s="59"/>
      <c r="J48" s="60"/>
      <c r="K48" s="2"/>
      <c r="L48" s="58"/>
      <c r="M48" s="59"/>
      <c r="N48" s="60"/>
      <c r="O48" s="2"/>
      <c r="P48" s="58"/>
      <c r="Q48" s="59"/>
      <c r="R48" s="60"/>
      <c r="S48" s="2"/>
    </row>
    <row r="49" spans="1:19" s="67" customFormat="1" ht="24.75" customHeight="1" x14ac:dyDescent="0.3">
      <c r="A49" s="61" t="s">
        <v>21</v>
      </c>
      <c r="B49" s="62"/>
      <c r="C49" s="63"/>
      <c r="D49" s="64">
        <f>IF(D47="","",(D47/P47))</f>
        <v>0.24421858906517357</v>
      </c>
      <c r="E49" s="64">
        <f>IF(E47="","",(E47/Q47))</f>
        <v>0.25703065846464807</v>
      </c>
      <c r="F49" s="65"/>
      <c r="G49" s="66"/>
      <c r="H49" s="64">
        <f>IF(H47="","",(H47/P47))</f>
        <v>0.25464436677774133</v>
      </c>
      <c r="I49" s="64">
        <f>IF(I47="","",(I47/Q47))</f>
        <v>0.25107638324765241</v>
      </c>
      <c r="J49" s="65"/>
      <c r="K49" s="66"/>
      <c r="L49" s="64">
        <f>IF(L47="","",(L47/P47))</f>
        <v>0.50113704415708504</v>
      </c>
      <c r="M49" s="64">
        <f>IF(M47="","",(M47/Q47))</f>
        <v>0.49189295828769952</v>
      </c>
      <c r="N49" s="65"/>
      <c r="O49" s="66"/>
      <c r="P49" s="64">
        <f>IF(P47="","",(P47/P47))</f>
        <v>1</v>
      </c>
      <c r="Q49" s="64">
        <f>IF(Q47="","",(Q47/Q47))</f>
        <v>1</v>
      </c>
      <c r="R49" s="65"/>
      <c r="S49" s="66"/>
    </row>
    <row r="50" spans="1:19" x14ac:dyDescent="0.3">
      <c r="A50" s="68" t="s">
        <v>22</v>
      </c>
      <c r="R50" s="6"/>
    </row>
    <row r="51" spans="1:19" x14ac:dyDescent="0.3">
      <c r="A51" s="68" t="s">
        <v>23</v>
      </c>
      <c r="R51" s="6"/>
    </row>
    <row r="52" spans="1:19" x14ac:dyDescent="0.3">
      <c r="A52" s="68" t="s">
        <v>24</v>
      </c>
      <c r="R52" s="6"/>
    </row>
    <row r="53" spans="1:19" x14ac:dyDescent="0.3">
      <c r="A53" s="68" t="s">
        <v>25</v>
      </c>
      <c r="R53" s="6"/>
    </row>
    <row r="55" spans="1:19" x14ac:dyDescent="0.3">
      <c r="A55" s="1" t="s">
        <v>26</v>
      </c>
    </row>
    <row r="56" spans="1:19" x14ac:dyDescent="0.3">
      <c r="A56" s="1" t="s">
        <v>27</v>
      </c>
    </row>
  </sheetData>
  <mergeCells count="1">
    <mergeCell ref="H4:J4"/>
  </mergeCells>
  <pageMargins left="0.51181102362204722" right="0.51181102362204722" top="0.51181102362204722" bottom="0.74803149606299213" header="0.51181102362204722" footer="0.51181102362204722"/>
  <pageSetup paperSize="9" scale="57" orientation="landscape" r:id="rId1"/>
  <headerFooter alignWithMargins="0">
    <oddFooter>&amp;L&amp;8
&amp;R&amp;8Date Issued 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D73CA-BCF0-48E2-A61D-ADF531478C68}">
  <dimension ref="A1"/>
  <sheetViews>
    <sheetView showGridLines="0" topLeftCell="A72" zoomScaleNormal="100" workbookViewId="0">
      <selection activeCell="Q45" sqref="Q45"/>
    </sheetView>
  </sheetViews>
  <sheetFormatPr defaultColWidth="9.15234375" defaultRowHeight="13.5" x14ac:dyDescent="0.3"/>
  <sheetData/>
  <printOptions horizontalCentered="1" verticalCentered="1"/>
  <pageMargins left="0.59055118110236227" right="0.59055118110236227" top="0.39370078740157483" bottom="0.59055118110236227" header="0.39370078740157483" footer="0.39370078740157483"/>
  <pageSetup paperSize="9" fitToHeight="0" orientation="landscape" r:id="rId1"/>
  <headerFooter alignWithMargins="0">
    <oddFooter>&amp;L&amp;8Produced by Trade and Strategy, Dairy Australia Limited
Source: Dairy manufacturers&amp;R&amp;8Date Issued: &amp;D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NSW</vt:lpstr>
      <vt:lpstr>NSW Monthly</vt:lpstr>
      <vt:lpstr>NSW Graphs</vt:lpstr>
      <vt:lpstr>NSW!Print_Area</vt:lpstr>
      <vt:lpstr>'NSW Monthly'!Print_Area</vt:lpstr>
    </vt:vector>
  </TitlesOfParts>
  <Company>Dairy Australia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Fischer</dc:creator>
  <cp:lastModifiedBy>Vanessa Fischer</cp:lastModifiedBy>
  <dcterms:created xsi:type="dcterms:W3CDTF">2024-07-24T05:04:13Z</dcterms:created>
  <dcterms:modified xsi:type="dcterms:W3CDTF">2024-07-24T05:10:47Z</dcterms:modified>
</cp:coreProperties>
</file>