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5/"/>
    </mc:Choice>
  </mc:AlternateContent>
  <xr:revisionPtr revIDLastSave="1865" documentId="8_{BB2E4565-6746-44A4-B1A9-5BBD36EC98F7}" xr6:coauthVersionLast="47" xr6:coauthVersionMax="47" xr10:uidLastSave="{45FC97AC-B046-4B38-86FE-7C335322A1CE}"/>
  <bookViews>
    <workbookView xWindow="-120" yWindow="-120" windowWidth="29040" windowHeight="17520" tabRatio="86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42" i="1" l="1"/>
  <c r="AI41" i="1"/>
  <c r="AI40" i="1"/>
  <c r="AF42" i="1"/>
  <c r="AF41" i="1"/>
  <c r="AF40" i="1"/>
  <c r="AC42" i="1"/>
  <c r="AC41" i="1"/>
  <c r="AC40" i="1"/>
  <c r="Z42" i="1"/>
  <c r="Z41" i="1"/>
  <c r="Z40" i="1"/>
  <c r="W42" i="1"/>
  <c r="W41" i="1"/>
  <c r="W40" i="1"/>
  <c r="T42" i="1"/>
  <c r="T41" i="1"/>
  <c r="T40" i="1"/>
  <c r="Q42" i="1"/>
  <c r="Q41" i="1"/>
  <c r="Q40" i="1"/>
  <c r="N42" i="1"/>
  <c r="N41" i="1"/>
  <c r="N40" i="1"/>
  <c r="K42" i="1"/>
  <c r="K41" i="1"/>
  <c r="K40" i="1"/>
  <c r="H42" i="1"/>
  <c r="H41" i="1"/>
  <c r="H40" i="1"/>
  <c r="E42" i="1"/>
  <c r="E41" i="1"/>
  <c r="E40" i="1"/>
  <c r="B40" i="1"/>
  <c r="B41" i="1"/>
  <c r="B42" i="1"/>
  <c r="FN199" i="57"/>
  <c r="FO199" i="57" s="1"/>
  <c r="FM199" i="57"/>
  <c r="FL199" i="57"/>
  <c r="FJ199" i="57"/>
  <c r="FK199" i="57" s="1"/>
  <c r="FI199" i="57"/>
  <c r="FH199" i="57"/>
  <c r="FF199" i="57"/>
  <c r="FG199" i="57" s="1"/>
  <c r="FE199" i="57"/>
  <c r="FD199" i="57"/>
  <c r="FB199" i="57"/>
  <c r="FC199" i="57" s="1"/>
  <c r="FA199" i="57"/>
  <c r="EZ199" i="57"/>
  <c r="EX199" i="57"/>
  <c r="EY199" i="57" s="1"/>
  <c r="EW199" i="57"/>
  <c r="EV199" i="57"/>
  <c r="EU199" i="57"/>
  <c r="ET199" i="57"/>
  <c r="ES199" i="57"/>
  <c r="ER199" i="57"/>
  <c r="EP199" i="57"/>
  <c r="EQ199" i="57" s="1"/>
  <c r="EO199" i="57"/>
  <c r="EN199" i="57"/>
  <c r="EL199" i="57"/>
  <c r="EM199" i="57" s="1"/>
  <c r="EK199" i="57"/>
  <c r="EJ199" i="57"/>
  <c r="EH199" i="57"/>
  <c r="EI199" i="57" s="1"/>
  <c r="EG199" i="57"/>
  <c r="EF199" i="57"/>
  <c r="ED199" i="57"/>
  <c r="EE199" i="57" s="1"/>
  <c r="EC199" i="57"/>
  <c r="EB199" i="57"/>
  <c r="DZ199" i="57"/>
  <c r="EA199" i="57" s="1"/>
  <c r="DY199" i="57"/>
  <c r="DX199" i="57"/>
  <c r="DW199" i="57"/>
  <c r="DV199" i="57"/>
  <c r="DU199" i="57"/>
  <c r="DT199" i="57"/>
  <c r="DR199" i="57"/>
  <c r="DS199" i="57" s="1"/>
  <c r="DQ199" i="57"/>
  <c r="DP199" i="57"/>
  <c r="DN199" i="57"/>
  <c r="DO199" i="57" s="1"/>
  <c r="DM199" i="57"/>
  <c r="DL199" i="57"/>
  <c r="DK199" i="57"/>
  <c r="DJ199" i="57"/>
  <c r="DI199" i="57"/>
  <c r="DH199" i="57"/>
  <c r="DF199" i="57"/>
  <c r="DG199" i="57" s="1"/>
  <c r="DE199" i="57"/>
  <c r="DD199" i="57"/>
  <c r="DB199" i="57"/>
  <c r="DC199" i="57" s="1"/>
  <c r="DA199" i="57"/>
  <c r="CZ199" i="57"/>
  <c r="CX199" i="57"/>
  <c r="CY199" i="57" s="1"/>
  <c r="CW199" i="57"/>
  <c r="CV199" i="57"/>
  <c r="CU199" i="57"/>
  <c r="CT199" i="57"/>
  <c r="CS199" i="57"/>
  <c r="CR199" i="57"/>
  <c r="CP199" i="57"/>
  <c r="CQ199" i="57" s="1"/>
  <c r="CO199" i="57"/>
  <c r="CN199" i="57"/>
  <c r="CL199" i="57"/>
  <c r="CM199" i="57" s="1"/>
  <c r="CK199" i="57"/>
  <c r="CJ199" i="57"/>
  <c r="CI199" i="57"/>
  <c r="CH199" i="57"/>
  <c r="CG199" i="57"/>
  <c r="CF199" i="57"/>
  <c r="CD199" i="57"/>
  <c r="CE199" i="57" s="1"/>
  <c r="CC199" i="57"/>
  <c r="CB199" i="57"/>
  <c r="BZ199" i="57"/>
  <c r="CA199" i="57" s="1"/>
  <c r="BY199" i="57"/>
  <c r="BX199" i="57"/>
  <c r="BV199" i="57"/>
  <c r="BW199" i="57" s="1"/>
  <c r="BU199" i="57"/>
  <c r="BT199" i="57"/>
  <c r="BS199" i="57"/>
  <c r="BR199" i="57"/>
  <c r="BQ199" i="57"/>
  <c r="BP199" i="57"/>
  <c r="BN199" i="57"/>
  <c r="BO199" i="57" s="1"/>
  <c r="BM199" i="57"/>
  <c r="BL199" i="57"/>
  <c r="BJ199" i="57"/>
  <c r="BK199" i="57" s="1"/>
  <c r="BI199" i="57"/>
  <c r="BH199" i="57"/>
  <c r="BG199" i="57"/>
  <c r="BF199" i="57"/>
  <c r="BE199" i="57"/>
  <c r="BD199" i="57"/>
  <c r="BB199" i="57"/>
  <c r="BC199" i="57" s="1"/>
  <c r="BA199" i="57"/>
  <c r="AZ199" i="57"/>
  <c r="AX199" i="57"/>
  <c r="AY199" i="57" s="1"/>
  <c r="AW199" i="57"/>
  <c r="AV199" i="57"/>
  <c r="AT199" i="57"/>
  <c r="AU199" i="57" s="1"/>
  <c r="AS199" i="57"/>
  <c r="AR199" i="57"/>
  <c r="AQ199" i="57"/>
  <c r="AP199" i="57"/>
  <c r="AO199" i="57"/>
  <c r="AN199" i="57"/>
  <c r="AL199" i="57"/>
  <c r="AM199" i="57" s="1"/>
  <c r="AK199" i="57"/>
  <c r="AJ199" i="57"/>
  <c r="AH199" i="57"/>
  <c r="AI199" i="57" s="1"/>
  <c r="AG199" i="57"/>
  <c r="AF199" i="57"/>
  <c r="AE199" i="57"/>
  <c r="AD199" i="57"/>
  <c r="AC199" i="57"/>
  <c r="AB199" i="57"/>
  <c r="Z199" i="57"/>
  <c r="AA199" i="57" s="1"/>
  <c r="Y199" i="57"/>
  <c r="X199" i="57"/>
  <c r="V199" i="57"/>
  <c r="W199" i="57" s="1"/>
  <c r="U199" i="57"/>
  <c r="T199" i="57"/>
  <c r="R199" i="57"/>
  <c r="S199" i="57" s="1"/>
  <c r="Q199" i="57"/>
  <c r="P199" i="57"/>
  <c r="O199" i="57"/>
  <c r="N199" i="57"/>
  <c r="M199" i="57"/>
  <c r="L199" i="57"/>
  <c r="J199" i="57"/>
  <c r="K199" i="57" s="1"/>
  <c r="I199" i="57"/>
  <c r="H199" i="57"/>
  <c r="F199" i="57"/>
  <c r="G199" i="57" s="1"/>
  <c r="E199" i="57"/>
  <c r="D199" i="57"/>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829" i="22"/>
  <c r="A829" i="22" s="1"/>
  <c r="C828" i="22"/>
  <c r="AI39" i="1"/>
  <c r="AF39" i="1"/>
  <c r="AC39" i="1"/>
  <c r="Z39" i="1"/>
  <c r="W39" i="1"/>
  <c r="T39" i="1"/>
  <c r="Q39" i="1"/>
  <c r="N39" i="1"/>
  <c r="K39" i="1"/>
  <c r="H39" i="1"/>
  <c r="E39" i="1"/>
  <c r="B39" i="1"/>
  <c r="C827" i="22"/>
  <c r="C796" i="22"/>
  <c r="C797" i="22"/>
  <c r="C798" i="22"/>
  <c r="C799" i="22"/>
  <c r="C800" i="22"/>
  <c r="C801" i="22"/>
  <c r="C802" i="22"/>
  <c r="C803" i="22"/>
  <c r="C804" i="22"/>
  <c r="C805" i="22"/>
  <c r="C806" i="22"/>
  <c r="C807" i="22"/>
  <c r="C808" i="22"/>
  <c r="C809" i="22"/>
  <c r="C810" i="22"/>
  <c r="C811" i="22"/>
  <c r="C812" i="22"/>
  <c r="C813" i="22"/>
  <c r="C814" i="22"/>
  <c r="C815" i="22"/>
  <c r="C816" i="22"/>
  <c r="C817" i="22"/>
  <c r="C818" i="22"/>
  <c r="C819" i="22"/>
  <c r="C820" i="22"/>
  <c r="C821" i="22"/>
  <c r="C822" i="22"/>
  <c r="C823" i="22"/>
  <c r="C824" i="22"/>
  <c r="C825" i="22"/>
  <c r="C826" i="22"/>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I38" i="1"/>
  <c r="AF38" i="1"/>
  <c r="AC38" i="1"/>
  <c r="Z38" i="1"/>
  <c r="W38" i="1"/>
  <c r="T38" i="1"/>
  <c r="Q38" i="1"/>
  <c r="N38" i="1"/>
  <c r="K38" i="1"/>
  <c r="H38" i="1"/>
  <c r="E38" i="1"/>
  <c r="B38" i="1"/>
  <c r="AI36" i="1"/>
  <c r="AI37" i="1"/>
  <c r="AF36" i="1"/>
  <c r="AF37" i="1"/>
  <c r="AC36" i="1"/>
  <c r="AC37" i="1"/>
  <c r="Z36" i="1"/>
  <c r="Z37" i="1"/>
  <c r="W36" i="1"/>
  <c r="W37" i="1"/>
  <c r="T36" i="1"/>
  <c r="T37" i="1"/>
  <c r="Q36" i="1"/>
  <c r="Q37" i="1"/>
  <c r="N36" i="1"/>
  <c r="N37" i="1"/>
  <c r="K36" i="1"/>
  <c r="K37" i="1"/>
  <c r="H36" i="1"/>
  <c r="H37" i="1"/>
  <c r="E36" i="1"/>
  <c r="E37" i="1"/>
  <c r="B36" i="1"/>
  <c r="B37"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4" i="22"/>
  <c r="A805" i="22"/>
  <c r="A806" i="22"/>
  <c r="A807" i="22"/>
  <c r="A808" i="22"/>
  <c r="A809" i="22"/>
  <c r="A810" i="22"/>
  <c r="A812" i="22"/>
  <c r="A813" i="22"/>
  <c r="A814" i="22"/>
  <c r="A815" i="22"/>
  <c r="A816" i="22"/>
  <c r="A817" i="22"/>
  <c r="A818" i="22"/>
  <c r="A819" i="22"/>
  <c r="A820" i="22"/>
  <c r="A821" i="22"/>
  <c r="A822" i="22"/>
  <c r="A823" i="22"/>
  <c r="A824" i="22"/>
  <c r="A825" i="22"/>
  <c r="A826" i="22"/>
  <c r="A827"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6" i="22"/>
  <c r="B807" i="22"/>
  <c r="B808" i="22"/>
  <c r="B809" i="22"/>
  <c r="B810" i="22"/>
  <c r="B812" i="22"/>
  <c r="B813" i="22"/>
  <c r="B814" i="22"/>
  <c r="B815" i="22"/>
  <c r="B816" i="22"/>
  <c r="B817" i="22"/>
  <c r="B818" i="22"/>
  <c r="B819" i="22"/>
  <c r="B820" i="22"/>
  <c r="B821" i="22"/>
  <c r="B822" i="22"/>
  <c r="B823" i="22"/>
  <c r="B824" i="22"/>
  <c r="B825" i="22"/>
  <c r="B826" i="22"/>
  <c r="B827"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A197" i="57"/>
  <c r="B197" i="57"/>
  <c r="N198" i="57"/>
  <c r="AB198" i="57"/>
  <c r="AP198" i="57"/>
  <c r="BD198" i="57"/>
  <c r="BR198" i="57"/>
  <c r="CF198" i="57"/>
  <c r="CT198" i="57"/>
  <c r="DH198" i="57"/>
  <c r="DV198" i="57"/>
  <c r="EJ198" i="57"/>
  <c r="EX198" i="57"/>
  <c r="FL198" i="57"/>
  <c r="GD790" i="22"/>
  <c r="AI3" i="1"/>
  <c r="AI4" i="1"/>
  <c r="AI5" i="1"/>
  <c r="AI6" i="1"/>
  <c r="GD794" i="22"/>
  <c r="AI7" i="1"/>
  <c r="AI8" i="1"/>
  <c r="AI9" i="1"/>
  <c r="AI10" i="1"/>
  <c r="AI11" i="1"/>
  <c r="AI12" i="1"/>
  <c r="GD800" i="22"/>
  <c r="AI13" i="1"/>
  <c r="AI14" i="1"/>
  <c r="AI15" i="1"/>
  <c r="AI16" i="1"/>
  <c r="AI17" i="1"/>
  <c r="AI18" i="1"/>
  <c r="GD806" i="22"/>
  <c r="AI19" i="1"/>
  <c r="AI20" i="1"/>
  <c r="AI21" i="1"/>
  <c r="AI22" i="1"/>
  <c r="AI23" i="1"/>
  <c r="AI24" i="1"/>
  <c r="AI25" i="1"/>
  <c r="GD813" i="22"/>
  <c r="AI26" i="1"/>
  <c r="AI27" i="1"/>
  <c r="AI28" i="1"/>
  <c r="AI29" i="1"/>
  <c r="AI30" i="1"/>
  <c r="AI31" i="1"/>
  <c r="AI32" i="1"/>
  <c r="AI33" i="1"/>
  <c r="AI34" i="1"/>
  <c r="AI35" i="1"/>
  <c r="AF35" i="1"/>
  <c r="AC35" i="1"/>
  <c r="Z35" i="1"/>
  <c r="W35" i="1"/>
  <c r="T35" i="1"/>
  <c r="Q35" i="1"/>
  <c r="N35" i="1"/>
  <c r="K35" i="1"/>
  <c r="H35" i="1"/>
  <c r="E35" i="1"/>
  <c r="B35" i="1"/>
  <c r="AF34" i="1"/>
  <c r="AC34" i="1"/>
  <c r="Z34" i="1"/>
  <c r="W34" i="1"/>
  <c r="T34" i="1"/>
  <c r="Q34" i="1"/>
  <c r="N34" i="1"/>
  <c r="K34" i="1"/>
  <c r="H34" i="1"/>
  <c r="E34" i="1"/>
  <c r="B34" i="1"/>
  <c r="AF32" i="1"/>
  <c r="AF33" i="1"/>
  <c r="AC32" i="1"/>
  <c r="AC33" i="1"/>
  <c r="Z32" i="1"/>
  <c r="Z33" i="1"/>
  <c r="W32" i="1"/>
  <c r="W33" i="1"/>
  <c r="T32" i="1"/>
  <c r="T33" i="1"/>
  <c r="Q32" i="1"/>
  <c r="Q33" i="1"/>
  <c r="N32" i="1"/>
  <c r="N33" i="1"/>
  <c r="K32" i="1"/>
  <c r="K33" i="1"/>
  <c r="H32" i="1"/>
  <c r="H33" i="1"/>
  <c r="E32" i="1"/>
  <c r="E33" i="1"/>
  <c r="B32" i="1"/>
  <c r="B33" i="1"/>
  <c r="GO767" i="22"/>
  <c r="GO782" i="22"/>
  <c r="GO785" i="22"/>
  <c r="GO789" i="22"/>
  <c r="GO790" i="22"/>
  <c r="GO794" i="22"/>
  <c r="GO800" i="22"/>
  <c r="GO806" i="22"/>
  <c r="GO813" i="22"/>
  <c r="FU197" i="57"/>
  <c r="AC197" i="57"/>
  <c r="BE197" i="57"/>
  <c r="CG197" i="57"/>
  <c r="DI197" i="57"/>
  <c r="EK197" i="57"/>
  <c r="EV197" i="57"/>
  <c r="FM197" i="57"/>
  <c r="GG197" i="57"/>
  <c r="AF31" i="1"/>
  <c r="AC31" i="1"/>
  <c r="Z31" i="1"/>
  <c r="W31" i="1"/>
  <c r="T31" i="1"/>
  <c r="Q31" i="1"/>
  <c r="N31" i="1"/>
  <c r="K31" i="1"/>
  <c r="H31" i="1"/>
  <c r="E31" i="1"/>
  <c r="B31" i="1"/>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A39" i="1"/>
  <c r="A40" i="1"/>
  <c r="A41" i="1"/>
  <c r="A42" i="1"/>
  <c r="A43" i="1"/>
  <c r="A44" i="1"/>
  <c r="A45" i="1"/>
  <c r="A46" i="1"/>
  <c r="A47" i="1"/>
  <c r="A48" i="1"/>
  <c r="A49" i="1"/>
  <c r="A50" i="1"/>
  <c r="A51" i="1"/>
  <c r="A52" i="1"/>
  <c r="A53" i="1"/>
  <c r="A54" i="1"/>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E25" i="23"/>
  <c r="G25" i="23"/>
  <c r="I25" i="23"/>
  <c r="K25" i="23"/>
  <c r="AM2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M5" i="1"/>
  <c r="AM6" i="1"/>
  <c r="AM7" i="1"/>
  <c r="AM8" i="1"/>
  <c r="AM9" i="1"/>
  <c r="AM10" i="1"/>
  <c r="AM11" i="1"/>
  <c r="AM12" i="1"/>
  <c r="AM13" i="1"/>
  <c r="AM14" i="1"/>
  <c r="AM15" i="1"/>
  <c r="AM16" i="1"/>
  <c r="AM17" i="1"/>
  <c r="AM18" i="1"/>
  <c r="AM19" i="1"/>
  <c r="AM20" i="1"/>
  <c r="AM21" i="1"/>
  <c r="AM22" i="1"/>
  <c r="AM23" i="1"/>
  <c r="AM24" i="1"/>
  <c r="AM25" i="1"/>
  <c r="AM26"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F14" i="1"/>
  <c r="W13" i="1"/>
  <c r="AC5" i="1"/>
  <c r="Z10" i="1"/>
  <c r="T7" i="1"/>
  <c r="H5" i="1"/>
  <c r="E10" i="1"/>
  <c r="Q3" i="1"/>
  <c r="K4" i="1"/>
  <c r="B11" i="1"/>
  <c r="Q13" i="1"/>
  <c r="Q15" i="1"/>
  <c r="Z8" i="1"/>
  <c r="W15" i="1"/>
  <c r="AF15" i="1"/>
  <c r="W14" i="1"/>
  <c r="N13" i="1"/>
  <c r="E12" i="1"/>
  <c r="AC6" i="1"/>
  <c r="Z11" i="1"/>
  <c r="T8" i="1"/>
  <c r="N7" i="1"/>
  <c r="H6" i="1"/>
  <c r="E11" i="1"/>
  <c r="N3" i="1"/>
  <c r="K8" i="1"/>
  <c r="N5" i="1"/>
  <c r="AF11" i="1"/>
  <c r="AC12" i="1"/>
  <c r="N14" i="1"/>
  <c r="W5" i="1"/>
  <c r="T9" i="1"/>
  <c r="N8" i="1"/>
  <c r="E4" i="1"/>
  <c r="B3" i="1"/>
  <c r="H3" i="1"/>
  <c r="K10" i="1"/>
  <c r="N6" i="1"/>
  <c r="T12" i="1"/>
  <c r="N15" i="1"/>
  <c r="E13" i="1"/>
  <c r="AC7" i="1"/>
  <c r="W6" i="1"/>
  <c r="T10" i="1"/>
  <c r="N9" i="1"/>
  <c r="H7" i="1"/>
  <c r="H4" i="1"/>
  <c r="E3" i="1"/>
  <c r="AC3" i="1"/>
  <c r="B10" i="1"/>
  <c r="T4" i="1"/>
  <c r="AC13" i="1"/>
  <c r="K12" i="1"/>
  <c r="E14" i="1"/>
  <c r="AC8" i="1"/>
  <c r="Q5" i="1"/>
  <c r="N10" i="1"/>
  <c r="H8" i="1"/>
  <c r="B5" i="1"/>
  <c r="T11" i="1"/>
  <c r="E8" i="1"/>
  <c r="AF13" i="1"/>
  <c r="AC14" i="1"/>
  <c r="T13" i="1"/>
  <c r="B12" i="1"/>
  <c r="AC9" i="1"/>
  <c r="W7" i="1"/>
  <c r="Q6" i="1"/>
  <c r="N11" i="1"/>
  <c r="H9" i="1"/>
  <c r="B6" i="1"/>
  <c r="W3" i="1"/>
  <c r="Z9" i="1"/>
  <c r="T14" i="1"/>
  <c r="K13" i="1"/>
  <c r="AF5" i="1"/>
  <c r="AC10" i="1"/>
  <c r="W8" i="1"/>
  <c r="K5" i="1"/>
  <c r="H10" i="1"/>
  <c r="Z4" i="1"/>
  <c r="Z14" i="1"/>
  <c r="N12" i="1"/>
  <c r="T3" i="1"/>
  <c r="Z12" i="1"/>
  <c r="K14" i="1"/>
  <c r="B13" i="1"/>
  <c r="AF6" i="1"/>
  <c r="AC11" i="1"/>
  <c r="W9" i="1"/>
  <c r="Q7" i="1"/>
  <c r="K6" i="1"/>
  <c r="H11" i="1"/>
  <c r="B7" i="1"/>
  <c r="Q4" i="1"/>
  <c r="T6" i="1"/>
  <c r="K3" i="1"/>
  <c r="K11" i="1"/>
  <c r="Q12" i="1"/>
  <c r="K15" i="1"/>
  <c r="B14" i="1"/>
  <c r="Z5" i="1"/>
  <c r="W10" i="1"/>
  <c r="Q8" i="1"/>
  <c r="E5" i="1"/>
  <c r="B8" i="1"/>
  <c r="N4" i="1"/>
  <c r="Q10" i="1"/>
  <c r="AF4" i="1"/>
  <c r="AF10" i="1"/>
  <c r="AC4" i="1"/>
  <c r="H15" i="1"/>
  <c r="Z13" i="1"/>
  <c r="H12" i="1"/>
  <c r="AF7" i="1"/>
  <c r="Z6" i="1"/>
  <c r="W11" i="1"/>
  <c r="Q9" i="1"/>
  <c r="K7" i="1"/>
  <c r="E6" i="1"/>
  <c r="B9" i="1"/>
  <c r="AF3" i="1"/>
  <c r="W4" i="1"/>
  <c r="AF8" i="1"/>
  <c r="W12" i="1"/>
  <c r="E9" i="1"/>
  <c r="AF12" i="1"/>
  <c r="Z15" i="1"/>
  <c r="Q14" i="1"/>
  <c r="H13" i="1"/>
  <c r="AF9" i="1"/>
  <c r="Z7" i="1"/>
  <c r="T5" i="1"/>
  <c r="Q11" i="1"/>
  <c r="K9" i="1"/>
  <c r="E7" i="1"/>
  <c r="Z3" i="1"/>
  <c r="B4" i="1"/>
  <c r="H14" i="1"/>
  <c r="T15" i="1"/>
  <c r="E15" i="1"/>
  <c r="AC15" i="1"/>
  <c r="B15" i="1"/>
  <c r="H22" i="1"/>
  <c r="AC24" i="1"/>
  <c r="AF25" i="1"/>
  <c r="T23" i="1"/>
  <c r="H24" i="1"/>
  <c r="AF22" i="1"/>
  <c r="N16" i="1"/>
  <c r="AF21" i="1"/>
  <c r="AC22" i="1"/>
  <c r="H23" i="1"/>
  <c r="W23" i="1"/>
  <c r="E16" i="1"/>
  <c r="AC17" i="1"/>
  <c r="E23" i="1"/>
  <c r="Q24" i="1"/>
  <c r="E25" i="1"/>
  <c r="AF20" i="1"/>
  <c r="H20" i="1"/>
  <c r="AF19" i="1"/>
  <c r="AC18" i="1"/>
  <c r="Z22" i="1"/>
  <c r="B22" i="1"/>
  <c r="Q16" i="1"/>
  <c r="Z23" i="1"/>
  <c r="Z25" i="1"/>
  <c r="W25" i="1"/>
  <c r="Q23" i="1"/>
  <c r="Z18" i="1"/>
  <c r="Z20" i="1"/>
  <c r="K22" i="1"/>
  <c r="W20" i="1"/>
  <c r="T18" i="1"/>
  <c r="N21" i="1"/>
  <c r="W22" i="1"/>
  <c r="W21" i="1"/>
  <c r="Q22" i="1"/>
  <c r="K24" i="1"/>
  <c r="AC21" i="1"/>
  <c r="T25" i="1"/>
  <c r="AC23" i="1"/>
  <c r="AF24" i="1"/>
  <c r="Q17" i="1"/>
  <c r="Q19" i="1"/>
  <c r="AF17" i="1"/>
  <c r="N19" i="1"/>
  <c r="K17" i="1"/>
  <c r="T21" i="1"/>
  <c r="N23" i="1"/>
  <c r="N25" i="1"/>
  <c r="H16" i="1"/>
  <c r="H18" i="1"/>
  <c r="W18" i="1"/>
  <c r="K16" i="1"/>
  <c r="E18" i="1"/>
  <c r="B20" i="1"/>
  <c r="AC19" i="1"/>
  <c r="T22" i="1"/>
  <c r="K23" i="1"/>
  <c r="Z21" i="1"/>
  <c r="Q25" i="1"/>
  <c r="B16" i="1"/>
  <c r="B17" i="1"/>
  <c r="N17" i="1"/>
  <c r="T19" i="1"/>
  <c r="H25" i="1"/>
  <c r="AC25" i="1"/>
  <c r="T24" i="1"/>
  <c r="K20" i="1"/>
  <c r="W16" i="1"/>
  <c r="AF18" i="1"/>
  <c r="AC16" i="1"/>
  <c r="E21" i="1"/>
  <c r="E24" i="1"/>
  <c r="Z19" i="1"/>
  <c r="B19" i="1"/>
  <c r="K18" i="1"/>
  <c r="Q20" i="1"/>
  <c r="Z16" i="1"/>
  <c r="W19" i="1"/>
  <c r="T16" i="1"/>
  <c r="H19" i="1"/>
  <c r="N18" i="1"/>
  <c r="Z24" i="1"/>
  <c r="Q18" i="1"/>
  <c r="N22" i="1"/>
  <c r="E17" i="1"/>
  <c r="E19" i="1"/>
  <c r="E20" i="1"/>
  <c r="E22" i="1"/>
  <c r="Z17" i="1"/>
  <c r="H21" i="1"/>
  <c r="B24" i="1"/>
  <c r="B25" i="1"/>
  <c r="N24" i="1"/>
  <c r="B23" i="1"/>
  <c r="H17" i="1"/>
  <c r="T20" i="1"/>
  <c r="AF16" i="1"/>
  <c r="B18" i="1"/>
  <c r="K21" i="1"/>
  <c r="B21" i="1"/>
  <c r="Q21" i="1"/>
  <c r="K19" i="1"/>
  <c r="AC20" i="1"/>
  <c r="AF23" i="1"/>
  <c r="W24" i="1"/>
  <c r="K25" i="1"/>
  <c r="W17" i="1"/>
  <c r="T17" i="1"/>
  <c r="N20" i="1"/>
  <c r="Q29" i="1"/>
  <c r="D14" i="23"/>
  <c r="H11" i="23"/>
  <c r="E20" i="23"/>
  <c r="I13" i="23"/>
  <c r="Z30" i="1"/>
  <c r="I31" i="23"/>
  <c r="J29" i="23"/>
  <c r="K34" i="23"/>
  <c r="I18" i="23"/>
  <c r="K28" i="23"/>
  <c r="I24" i="23"/>
  <c r="D9" i="23"/>
  <c r="F19" i="23"/>
  <c r="N26" i="1"/>
  <c r="F29" i="23"/>
  <c r="Z27" i="1"/>
  <c r="F31" i="23"/>
  <c r="E27" i="1"/>
  <c r="J25" i="23"/>
  <c r="AC28" i="1"/>
  <c r="K27" i="1"/>
  <c r="B28" i="1"/>
  <c r="K30" i="1"/>
  <c r="K9" i="23"/>
  <c r="E26" i="1"/>
  <c r="E9" i="23"/>
  <c r="G9" i="23"/>
  <c r="F24" i="23"/>
  <c r="D32" i="23"/>
  <c r="N28" i="1"/>
  <c r="F25" i="23"/>
  <c r="AF26" i="1"/>
  <c r="J32" i="23"/>
  <c r="J24" i="23"/>
  <c r="T27" i="1"/>
  <c r="Q30" i="1"/>
  <c r="D27" i="23"/>
  <c r="N30" i="1"/>
  <c r="K18" i="23"/>
  <c r="AC30" i="1"/>
  <c r="K26" i="23"/>
  <c r="H9" i="23"/>
  <c r="F34" i="23"/>
  <c r="W28" i="1"/>
  <c r="J20" i="23"/>
  <c r="H35" i="23"/>
  <c r="H26" i="1"/>
  <c r="F28" i="23"/>
  <c r="F13" i="23"/>
  <c r="D26" i="23"/>
  <c r="F15" i="23"/>
  <c r="I15" i="23"/>
  <c r="AF30" i="1"/>
  <c r="J18" i="23"/>
  <c r="K26" i="1"/>
  <c r="K13" i="23"/>
  <c r="J15" i="23"/>
  <c r="W29" i="1"/>
  <c r="H24" i="23"/>
  <c r="H21" i="23"/>
  <c r="E31" i="23"/>
  <c r="D11" i="23"/>
  <c r="N29" i="1"/>
  <c r="AF29" i="1"/>
  <c r="I11" i="23"/>
  <c r="Q28" i="1"/>
  <c r="D18" i="23"/>
  <c r="H25" i="23"/>
  <c r="F20" i="23"/>
  <c r="AC29" i="1"/>
  <c r="H29" i="23"/>
  <c r="F12" i="23"/>
  <c r="G31" i="23"/>
  <c r="D28" i="23"/>
  <c r="H28" i="1"/>
  <c r="D21" i="23"/>
  <c r="D23" i="23"/>
  <c r="K15" i="23"/>
  <c r="D34" i="23"/>
  <c r="J35" i="23"/>
  <c r="H30" i="1"/>
  <c r="B29" i="1"/>
  <c r="G34" i="23"/>
  <c r="F21" i="23"/>
  <c r="G18" i="23"/>
  <c r="F35" i="23"/>
  <c r="D22" i="23"/>
  <c r="H18" i="23"/>
  <c r="H27" i="23"/>
  <c r="H31" i="23"/>
  <c r="I28" i="23"/>
  <c r="J28" i="23"/>
  <c r="J26" i="23"/>
  <c r="AC27" i="1"/>
  <c r="G15" i="23"/>
  <c r="J27" i="23"/>
  <c r="D15" i="23"/>
  <c r="H13" i="23"/>
  <c r="D25" i="23"/>
  <c r="J13" i="23"/>
  <c r="F27" i="23"/>
  <c r="J19" i="23"/>
  <c r="F18" i="23"/>
  <c r="K29" i="1"/>
  <c r="H32" i="23"/>
  <c r="Z29" i="1"/>
  <c r="J10" i="23"/>
  <c r="J9" i="23"/>
  <c r="T30" i="1"/>
  <c r="E13" i="23"/>
  <c r="B30" i="1"/>
  <c r="F16" i="23"/>
  <c r="D31" i="23"/>
  <c r="F26" i="23"/>
  <c r="E11" i="23"/>
  <c r="K22" i="23"/>
  <c r="Z28" i="1"/>
  <c r="D19" i="23"/>
  <c r="F32" i="23"/>
  <c r="H22" i="23"/>
  <c r="E34" i="23"/>
  <c r="H15" i="23"/>
  <c r="E18" i="23"/>
  <c r="F23" i="23"/>
  <c r="D20" i="23"/>
  <c r="F22" i="23"/>
  <c r="W30" i="1"/>
  <c r="H23" i="23"/>
  <c r="D35" i="23"/>
  <c r="E30" i="1"/>
  <c r="J23" i="23"/>
  <c r="H20" i="23"/>
  <c r="K11" i="23"/>
  <c r="T26" i="1"/>
  <c r="E26" i="23"/>
  <c r="J12" i="23"/>
  <c r="G11" i="23"/>
  <c r="E22" i="23"/>
  <c r="Z26" i="1"/>
  <c r="F10" i="23"/>
  <c r="H14" i="23"/>
  <c r="B26" i="1"/>
  <c r="J21" i="23"/>
  <c r="H29" i="1"/>
  <c r="H19" i="23"/>
  <c r="K20" i="23"/>
  <c r="E15" i="23"/>
  <c r="Q26" i="1"/>
  <c r="G24" i="23"/>
  <c r="D16" i="23"/>
  <c r="G28" i="23"/>
  <c r="I34" i="23"/>
  <c r="I20" i="23"/>
  <c r="D12" i="23"/>
  <c r="G22" i="23"/>
  <c r="D29" i="23"/>
  <c r="H26" i="23"/>
  <c r="J11" i="23"/>
  <c r="F14" i="23"/>
  <c r="E29" i="1"/>
  <c r="J34" i="23"/>
  <c r="J16" i="23"/>
  <c r="J22" i="23"/>
  <c r="W26" i="1"/>
  <c r="B27" i="1"/>
  <c r="H10" i="23"/>
  <c r="W27" i="1"/>
  <c r="T29" i="1"/>
  <c r="K31" i="23"/>
  <c r="AF27" i="1"/>
  <c r="K24" i="23"/>
  <c r="H27" i="1"/>
  <c r="D10" i="23"/>
  <c r="AF28" i="1"/>
  <c r="J31" i="23"/>
  <c r="N27" i="1"/>
  <c r="I26" i="23"/>
  <c r="F9" i="23"/>
  <c r="E28" i="1"/>
  <c r="K28" i="1"/>
  <c r="I9" i="23"/>
  <c r="F11" i="23"/>
  <c r="Q27" i="1"/>
  <c r="E24" i="23"/>
  <c r="AC26" i="1"/>
  <c r="G20" i="23"/>
  <c r="T28" i="1"/>
  <c r="I22" i="23"/>
  <c r="J14" i="23"/>
  <c r="H34" i="23"/>
  <c r="H16" i="23"/>
  <c r="H28" i="23"/>
  <c r="D24" i="23"/>
  <c r="G13" i="23"/>
  <c r="G26" i="23"/>
  <c r="E28" i="23"/>
  <c r="D13" i="23"/>
  <c r="H12" i="23"/>
  <c r="FE196" i="57"/>
  <c r="BU196" i="57"/>
  <c r="AD196" i="57"/>
  <c r="DZ195" i="57"/>
  <c r="DY196" i="57"/>
  <c r="FN194" i="57"/>
  <c r="DJ195" i="57"/>
  <c r="EH195" i="57"/>
  <c r="BD194" i="57"/>
  <c r="AL196" i="57"/>
  <c r="EO194" i="57"/>
  <c r="BP195" i="57"/>
  <c r="EP195" i="57"/>
  <c r="FI196" i="57"/>
  <c r="CV195" i="57"/>
  <c r="BH189" i="57"/>
  <c r="DB195" i="57"/>
  <c r="F194" i="57"/>
  <c r="EF195" i="57"/>
  <c r="Z195" i="57"/>
  <c r="CC195" i="57"/>
  <c r="FY195" i="57"/>
  <c r="DA195" i="57"/>
  <c r="EG194" i="57"/>
  <c r="BN196" i="57"/>
  <c r="DB194" i="57"/>
  <c r="DC195" i="57" s="1"/>
  <c r="AV195" i="57"/>
  <c r="GF195" i="57"/>
  <c r="GH194" i="57"/>
  <c r="GF157" i="57"/>
  <c r="CJ194" i="57"/>
  <c r="GN194" i="57"/>
  <c r="Z184" i="57"/>
  <c r="CP194" i="57"/>
  <c r="J196" i="57"/>
  <c r="DQ195" i="57"/>
  <c r="BD196" i="57"/>
  <c r="FX194" i="57"/>
  <c r="EH194" i="57"/>
  <c r="EG196" i="57"/>
  <c r="CR194" i="57"/>
  <c r="CL194" i="57"/>
  <c r="DZ194" i="57"/>
  <c r="U195" i="57"/>
  <c r="AB195" i="57"/>
  <c r="BV183" i="57"/>
  <c r="ES195" i="57"/>
  <c r="BZ195" i="57"/>
  <c r="ET195" i="57"/>
  <c r="M196" i="57"/>
  <c r="AW194" i="57"/>
  <c r="I194" i="57"/>
  <c r="CH196" i="57"/>
  <c r="CG196" i="57"/>
  <c r="P189" i="57"/>
  <c r="FF196" i="57"/>
  <c r="DU196" i="57"/>
  <c r="FH195" i="57"/>
  <c r="GC194" i="57"/>
  <c r="AD184" i="57"/>
  <c r="AW195" i="57"/>
  <c r="DZ196" i="57"/>
  <c r="I195" i="57"/>
  <c r="AK196" i="57"/>
  <c r="DB196" i="57"/>
  <c r="BA97" i="57"/>
  <c r="CR109" i="57"/>
  <c r="DM137" i="57"/>
  <c r="CK134" i="57"/>
  <c r="CG180" i="57"/>
  <c r="BL81" i="57"/>
  <c r="DN121" i="57"/>
  <c r="ES133" i="57"/>
  <c r="BV151" i="57"/>
  <c r="DA158" i="57"/>
  <c r="CX117" i="57"/>
  <c r="BY75" i="57"/>
  <c r="AX67" i="57"/>
  <c r="AZ162" i="57"/>
  <c r="CR144" i="57"/>
  <c r="BB91" i="57"/>
  <c r="BZ66" i="57"/>
  <c r="I108" i="57"/>
  <c r="BF162" i="57"/>
  <c r="CL82" i="57"/>
  <c r="M175" i="57"/>
  <c r="DJ109" i="57"/>
  <c r="CV65" i="57"/>
  <c r="BH89" i="57"/>
  <c r="AO99" i="57"/>
  <c r="DR183" i="57"/>
  <c r="EO102" i="57"/>
  <c r="AL79" i="57"/>
  <c r="FE131" i="57"/>
  <c r="CF178" i="57"/>
  <c r="DV157" i="57"/>
  <c r="CO105" i="57"/>
  <c r="DN162" i="57"/>
  <c r="CB126" i="57"/>
  <c r="CG133" i="57"/>
  <c r="M181" i="57"/>
  <c r="AH156" i="57"/>
  <c r="AH155" i="57"/>
  <c r="E69" i="57"/>
  <c r="AW113" i="57"/>
  <c r="EG100" i="57"/>
  <c r="T170" i="57"/>
  <c r="BQ135" i="57"/>
  <c r="AN96" i="57"/>
  <c r="EV101" i="57"/>
  <c r="DB133" i="57"/>
  <c r="AG135" i="57"/>
  <c r="GP187" i="57"/>
  <c r="GQ187" i="57" s="1"/>
  <c r="FV72" i="57"/>
  <c r="N85" i="57"/>
  <c r="X79" i="57"/>
  <c r="AS78" i="57"/>
  <c r="AX142" i="57"/>
  <c r="AJ163" i="57"/>
  <c r="BP143" i="57"/>
  <c r="AJ79" i="57"/>
  <c r="BH159" i="57"/>
  <c r="CO91" i="57"/>
  <c r="CB174" i="57"/>
  <c r="AN180" i="57"/>
  <c r="CG95" i="57"/>
  <c r="X147" i="57"/>
  <c r="FF187" i="57"/>
  <c r="Q84" i="57"/>
  <c r="BX194" i="57"/>
  <c r="DV95" i="57"/>
  <c r="BT182" i="57"/>
  <c r="CR129" i="57"/>
  <c r="BV94" i="57"/>
  <c r="CN108" i="57"/>
  <c r="BE81" i="57"/>
  <c r="CH23" i="57"/>
  <c r="CI23" i="57" s="1"/>
  <c r="FV41" i="57"/>
  <c r="AB89" i="57"/>
  <c r="F187" i="57"/>
  <c r="AH160" i="57"/>
  <c r="AK153" i="57"/>
  <c r="BH130" i="57"/>
  <c r="DD70" i="57"/>
  <c r="BQ73" i="57"/>
  <c r="FQ172" i="57"/>
  <c r="BN168" i="57"/>
  <c r="BR55" i="57"/>
  <c r="CO109" i="57"/>
  <c r="GG137" i="57"/>
  <c r="AO148" i="57"/>
  <c r="DA111" i="57"/>
  <c r="BA70" i="57"/>
  <c r="BZ95" i="57"/>
  <c r="CJ98" i="57"/>
  <c r="EW161" i="57"/>
  <c r="BT124" i="57"/>
  <c r="BL120" i="57"/>
  <c r="DT160" i="57"/>
  <c r="CD105" i="57"/>
  <c r="AD103" i="57"/>
  <c r="Z131" i="57"/>
  <c r="AK66" i="57"/>
  <c r="V33" i="57"/>
  <c r="D115" i="57"/>
  <c r="AK87" i="57"/>
  <c r="CG120" i="57"/>
  <c r="AV143" i="57"/>
  <c r="BM93" i="57"/>
  <c r="EO141" i="57"/>
  <c r="CH101" i="57"/>
  <c r="J156" i="57"/>
  <c r="Y127" i="57"/>
  <c r="CW122" i="57"/>
  <c r="FA182" i="57"/>
  <c r="CP105" i="57"/>
  <c r="DJ99" i="57"/>
  <c r="BB75" i="57"/>
  <c r="AK185" i="57"/>
  <c r="BF103" i="57"/>
  <c r="CZ160" i="57"/>
  <c r="CN148" i="57"/>
  <c r="P185" i="57"/>
  <c r="CJ126" i="57"/>
  <c r="AT110" i="57"/>
  <c r="D173" i="57"/>
  <c r="BN160" i="57"/>
  <c r="AS142" i="57"/>
  <c r="BZ89" i="57"/>
  <c r="F18" i="57"/>
  <c r="CL87" i="57"/>
  <c r="I89" i="57"/>
  <c r="Q163" i="57"/>
  <c r="GP146" i="57"/>
  <c r="DT102" i="57"/>
  <c r="EZ154" i="57"/>
  <c r="BD126" i="57"/>
  <c r="EP192" i="57"/>
  <c r="AJ120" i="57"/>
  <c r="D105" i="57"/>
  <c r="AN172" i="57"/>
  <c r="BB171" i="57"/>
  <c r="AR105" i="57"/>
  <c r="DB76" i="57"/>
  <c r="DB75" i="57"/>
  <c r="ER95" i="57"/>
  <c r="CG142" i="57"/>
  <c r="CF126" i="57"/>
  <c r="EF186" i="57"/>
  <c r="AZ168" i="57"/>
  <c r="V118" i="57"/>
  <c r="BP145" i="57"/>
  <c r="AN173" i="57"/>
  <c r="BM184" i="57"/>
  <c r="AV78" i="57"/>
  <c r="E157" i="57"/>
  <c r="DY73" i="57"/>
  <c r="H139" i="57"/>
  <c r="AX76" i="57"/>
  <c r="CJ74" i="57"/>
  <c r="AR184" i="57"/>
  <c r="FZ107" i="57"/>
  <c r="GG135" i="57"/>
  <c r="AC137" i="57"/>
  <c r="V100" i="57"/>
  <c r="DF169" i="57"/>
  <c r="J147" i="57"/>
  <c r="CH115" i="57"/>
  <c r="BA150" i="57"/>
  <c r="AB163" i="57"/>
  <c r="AO184" i="57"/>
  <c r="DX154" i="57"/>
  <c r="V49" i="57"/>
  <c r="V172" i="57"/>
  <c r="U119" i="57"/>
  <c r="BQ182" i="57"/>
  <c r="FQ90" i="57"/>
  <c r="T135" i="57"/>
  <c r="BV112" i="57"/>
  <c r="CJ163" i="57"/>
  <c r="V77" i="57"/>
  <c r="EZ182" i="57"/>
  <c r="AW67" i="57"/>
  <c r="AO97" i="57"/>
  <c r="GL109" i="57"/>
  <c r="N89" i="57"/>
  <c r="AP150" i="57"/>
  <c r="CH139" i="57"/>
  <c r="CC137" i="57"/>
  <c r="BV93" i="57"/>
  <c r="FY75" i="57"/>
  <c r="BY157" i="57"/>
  <c r="CP81" i="57"/>
  <c r="AL97" i="57"/>
  <c r="BN94" i="57"/>
  <c r="AK129" i="57"/>
  <c r="CC90" i="57"/>
  <c r="EN127" i="57"/>
  <c r="CH13" i="57"/>
  <c r="AW146" i="57"/>
  <c r="DX153" i="57"/>
  <c r="F45" i="57"/>
  <c r="BI125" i="57"/>
  <c r="BV65" i="57"/>
  <c r="CC145" i="57"/>
  <c r="J109" i="57"/>
  <c r="AF81" i="57"/>
  <c r="GB94" i="57"/>
  <c r="AT65" i="57"/>
  <c r="V96" i="57"/>
  <c r="AN95" i="57"/>
  <c r="EJ94" i="57"/>
  <c r="X184" i="57"/>
  <c r="CX114" i="57"/>
  <c r="AF100" i="57"/>
  <c r="CN133" i="57"/>
  <c r="CK91" i="57"/>
  <c r="DE125" i="57"/>
  <c r="EB103" i="57"/>
  <c r="DX133" i="57"/>
  <c r="AL87" i="57"/>
  <c r="AP87" i="57"/>
  <c r="BB186" i="57"/>
  <c r="AV141" i="57"/>
  <c r="AR125" i="57"/>
  <c r="DQ110" i="57"/>
  <c r="AC110" i="57"/>
  <c r="DR94" i="57"/>
  <c r="CR168" i="57"/>
  <c r="AN102" i="57"/>
  <c r="CK158" i="57"/>
  <c r="CJ110" i="57"/>
  <c r="I148" i="57"/>
  <c r="GF126" i="57"/>
  <c r="CD99" i="57"/>
  <c r="CF99" i="57"/>
  <c r="L186" i="57"/>
  <c r="AJ100" i="57"/>
  <c r="DY64" i="57"/>
  <c r="CH133" i="57"/>
  <c r="BZ120" i="57"/>
  <c r="GP115" i="57"/>
  <c r="BT96" i="57"/>
  <c r="BB53" i="57"/>
  <c r="CL66" i="57"/>
  <c r="E105" i="57"/>
  <c r="CP122" i="57"/>
  <c r="ED36" i="57"/>
  <c r="BZ174" i="57"/>
  <c r="BX129" i="57"/>
  <c r="AW158" i="57"/>
  <c r="EH88" i="57"/>
  <c r="X113" i="57"/>
  <c r="DQ165" i="57"/>
  <c r="V125" i="57"/>
  <c r="Y99" i="57"/>
  <c r="BJ109" i="57"/>
  <c r="DM142" i="57"/>
  <c r="AZ108" i="57"/>
  <c r="AR93" i="57"/>
  <c r="CG141" i="57"/>
  <c r="CZ105" i="57"/>
  <c r="P79" i="57"/>
  <c r="BU125" i="57"/>
  <c r="DU93" i="57"/>
  <c r="DF111" i="57"/>
  <c r="BF67" i="57"/>
  <c r="CH154" i="57"/>
  <c r="DY145" i="57"/>
  <c r="CF171" i="57"/>
  <c r="CB127" i="57"/>
  <c r="BL121" i="57"/>
  <c r="EC143" i="57"/>
  <c r="AO156" i="57"/>
  <c r="CV184" i="57"/>
  <c r="AG66" i="57"/>
  <c r="BL71" i="57"/>
  <c r="N73" i="57"/>
  <c r="DE151" i="57"/>
  <c r="AH75" i="57"/>
  <c r="P135" i="57"/>
  <c r="E72" i="57"/>
  <c r="BY134" i="57"/>
  <c r="BN166" i="57"/>
  <c r="BN165" i="57"/>
  <c r="GN130" i="57"/>
  <c r="CL168" i="57"/>
  <c r="BB138" i="57"/>
  <c r="BC138" i="57" s="1"/>
  <c r="AT100" i="57"/>
  <c r="CC158" i="57"/>
  <c r="AG85" i="57"/>
  <c r="D96" i="57"/>
  <c r="AV170" i="57"/>
  <c r="BP109" i="57"/>
  <c r="DD150" i="57"/>
  <c r="H129" i="57"/>
  <c r="Z113" i="57"/>
  <c r="V124" i="57"/>
  <c r="DJ118" i="57"/>
  <c r="BB78" i="57"/>
  <c r="BJ179" i="57"/>
  <c r="EV121" i="57"/>
  <c r="BP178" i="57"/>
  <c r="EN169" i="57"/>
  <c r="BN127" i="57"/>
  <c r="X165" i="57"/>
  <c r="DA115" i="57"/>
  <c r="AC72" i="57"/>
  <c r="Y133" i="57"/>
  <c r="AV85" i="57"/>
  <c r="FI117" i="57"/>
  <c r="Y125" i="57"/>
  <c r="BF150" i="57"/>
  <c r="ER69" i="57"/>
  <c r="BJ150" i="57"/>
  <c r="BV149" i="57"/>
  <c r="AL122" i="57"/>
  <c r="CZ169" i="57"/>
  <c r="X148" i="57"/>
  <c r="CK96" i="57"/>
  <c r="CH98" i="57"/>
  <c r="N122" i="57"/>
  <c r="CZ87" i="57"/>
  <c r="AS138" i="57"/>
  <c r="AB106" i="57"/>
  <c r="BH79" i="57"/>
  <c r="AV83" i="57"/>
  <c r="AP97" i="57"/>
  <c r="BJ125" i="57"/>
  <c r="BX157" i="57"/>
  <c r="FP131" i="57"/>
  <c r="DJ77" i="57"/>
  <c r="DK78" i="57" s="1"/>
  <c r="DR113" i="57"/>
  <c r="DS113" i="57" s="1"/>
  <c r="R109" i="57"/>
  <c r="FF168" i="57"/>
  <c r="BL76" i="57"/>
  <c r="BM139" i="57"/>
  <c r="GK156" i="57"/>
  <c r="CN183" i="57"/>
  <c r="I157" i="57"/>
  <c r="EN180" i="57"/>
  <c r="AN168" i="57"/>
  <c r="AO186" i="57"/>
  <c r="GL70" i="57"/>
  <c r="AG132" i="57"/>
  <c r="AB119" i="57"/>
  <c r="CS106" i="57"/>
  <c r="P109" i="57"/>
  <c r="DZ90" i="57"/>
  <c r="EJ95" i="57"/>
  <c r="CN91" i="57"/>
  <c r="CT126" i="57"/>
  <c r="CP141" i="57"/>
  <c r="CN84" i="57"/>
  <c r="BB123" i="57"/>
  <c r="X93" i="57"/>
  <c r="M125" i="57"/>
  <c r="EN186" i="57"/>
  <c r="D141" i="57"/>
  <c r="CP84" i="57"/>
  <c r="X107" i="57"/>
  <c r="BL136" i="57"/>
  <c r="DI82" i="57"/>
  <c r="BJ76" i="57"/>
  <c r="R182" i="57"/>
  <c r="CG169" i="57"/>
  <c r="BQ181" i="57"/>
  <c r="BR21" i="57"/>
  <c r="CP142" i="57"/>
  <c r="BM141" i="57"/>
  <c r="CS93" i="57"/>
  <c r="DF123" i="57"/>
  <c r="AZ102" i="57"/>
  <c r="DN26" i="57"/>
  <c r="AV126" i="57"/>
  <c r="BA121" i="57"/>
  <c r="T179" i="57"/>
  <c r="BQ89" i="57"/>
  <c r="GB114" i="57"/>
  <c r="D161" i="57"/>
  <c r="Z89" i="57"/>
  <c r="T119" i="57"/>
  <c r="D118" i="57"/>
  <c r="BJ65" i="57"/>
  <c r="AG65" i="57"/>
  <c r="DH120" i="57"/>
  <c r="BZ97" i="57"/>
  <c r="D81" i="57"/>
  <c r="FF157" i="57"/>
  <c r="CL90" i="57"/>
  <c r="BU69" i="57"/>
  <c r="BY76" i="57"/>
  <c r="Z139" i="57"/>
  <c r="BX189" i="57"/>
  <c r="ED49" i="57"/>
  <c r="BE123" i="57"/>
  <c r="CW71" i="57"/>
  <c r="GF183" i="57"/>
  <c r="X146" i="57"/>
  <c r="FN129" i="57"/>
  <c r="M90" i="57"/>
  <c r="CD83" i="57"/>
  <c r="CX36" i="57"/>
  <c r="CY36" i="57" s="1"/>
  <c r="AW105" i="57"/>
  <c r="CX143" i="57"/>
  <c r="GO135" i="57"/>
  <c r="AH103" i="57"/>
  <c r="F89" i="57"/>
  <c r="FI139" i="57"/>
  <c r="CP185" i="57"/>
  <c r="AO66" i="57"/>
  <c r="AX132" i="57"/>
  <c r="EH180" i="57"/>
  <c r="F126" i="57"/>
  <c r="AR102" i="57"/>
  <c r="BV126" i="57"/>
  <c r="AH174" i="57"/>
  <c r="CD79" i="57"/>
  <c r="BT130" i="57"/>
  <c r="DJ166" i="57"/>
  <c r="BP112" i="57"/>
  <c r="CV114" i="57"/>
  <c r="AG95" i="57"/>
  <c r="P123" i="57"/>
  <c r="EW112" i="57"/>
  <c r="BM138" i="57"/>
  <c r="AH86" i="57"/>
  <c r="CK111" i="57"/>
  <c r="CJ153" i="57"/>
  <c r="N118" i="57"/>
  <c r="CL75" i="57"/>
  <c r="BU112" i="57"/>
  <c r="CV186" i="57"/>
  <c r="DX82" i="57"/>
  <c r="BB174" i="57"/>
  <c r="BF118" i="57"/>
  <c r="BH112" i="57"/>
  <c r="AX159" i="57"/>
  <c r="DU149" i="57"/>
  <c r="F83" i="57"/>
  <c r="V69" i="57"/>
  <c r="DN117" i="57"/>
  <c r="BH177" i="57"/>
  <c r="DV185" i="57"/>
  <c r="FF183" i="57"/>
  <c r="BJ185" i="57"/>
  <c r="CL67" i="57"/>
  <c r="DU156" i="57"/>
  <c r="BP166" i="57"/>
  <c r="DU157" i="57"/>
  <c r="Y181" i="57"/>
  <c r="T150" i="57"/>
  <c r="CO117" i="57"/>
  <c r="CW151" i="57"/>
  <c r="DY79" i="57"/>
  <c r="CL98" i="57"/>
  <c r="R71" i="57"/>
  <c r="AV112" i="57"/>
  <c r="AJ96" i="57"/>
  <c r="GO185" i="57"/>
  <c r="H172" i="57"/>
  <c r="DH143" i="57"/>
  <c r="AK134" i="57"/>
  <c r="J133" i="57"/>
  <c r="BQ141" i="57"/>
  <c r="AF167" i="57"/>
  <c r="GD169" i="57"/>
  <c r="DA169" i="57"/>
  <c r="V75" i="57"/>
  <c r="DT87" i="57"/>
  <c r="AD112" i="57"/>
  <c r="T165" i="57"/>
  <c r="CX89" i="57"/>
  <c r="AN117" i="57"/>
  <c r="BA154" i="57"/>
  <c r="FM157" i="57"/>
  <c r="BQ67" i="57"/>
  <c r="E112" i="57"/>
  <c r="ED18" i="57"/>
  <c r="N77" i="57"/>
  <c r="F69" i="57"/>
  <c r="CS163" i="57"/>
  <c r="BI70" i="57"/>
  <c r="AZ113" i="57"/>
  <c r="EL89" i="57"/>
  <c r="BB133" i="57"/>
  <c r="CK156" i="57"/>
  <c r="AP175" i="57"/>
  <c r="AW127" i="57"/>
  <c r="F114" i="57"/>
  <c r="Y161" i="57"/>
  <c r="AX172" i="57"/>
  <c r="AW109" i="57"/>
  <c r="Z123" i="57"/>
  <c r="AO77" i="57"/>
  <c r="AX123" i="57"/>
  <c r="T155" i="57"/>
  <c r="BH167" i="57"/>
  <c r="DB171" i="57"/>
  <c r="BR142" i="57"/>
  <c r="BN64" i="57"/>
  <c r="ET52" i="57"/>
  <c r="Q93" i="57"/>
  <c r="AB177" i="57"/>
  <c r="BF65" i="57"/>
  <c r="D101" i="57"/>
  <c r="DA129" i="57"/>
  <c r="BE135" i="57"/>
  <c r="M186" i="57"/>
  <c r="BN98" i="57"/>
  <c r="BM163" i="57"/>
  <c r="EF145" i="57"/>
  <c r="AC84" i="57"/>
  <c r="U146" i="57"/>
  <c r="BF133" i="57"/>
  <c r="BM115" i="57"/>
  <c r="EV151" i="57"/>
  <c r="CT138" i="57"/>
  <c r="AV158" i="57"/>
  <c r="CC115" i="57"/>
  <c r="BP181" i="57"/>
  <c r="FU82" i="57"/>
  <c r="DJ75" i="57"/>
  <c r="CN113" i="57"/>
  <c r="BE169" i="57"/>
  <c r="DV119" i="57"/>
  <c r="DW119" i="57" s="1"/>
  <c r="CP143" i="57"/>
  <c r="AP159" i="57"/>
  <c r="BE112" i="57"/>
  <c r="AD76" i="57"/>
  <c r="EW94" i="57"/>
  <c r="E70" i="57"/>
  <c r="BB112" i="57"/>
  <c r="BD130" i="57"/>
  <c r="AN147" i="57"/>
  <c r="EO186" i="57"/>
  <c r="DF67" i="57"/>
  <c r="AD132" i="57"/>
  <c r="BE71" i="57"/>
  <c r="AF162" i="57"/>
  <c r="CH111" i="57"/>
  <c r="T145" i="57"/>
  <c r="DU109" i="57"/>
  <c r="AJ154" i="57"/>
  <c r="AC67" i="57"/>
  <c r="EJ187" i="57"/>
  <c r="BI148" i="57"/>
  <c r="U127" i="57"/>
  <c r="DJ89" i="57"/>
  <c r="BT169" i="57"/>
  <c r="GJ182" i="57"/>
  <c r="AR181" i="57"/>
  <c r="BX75" i="57"/>
  <c r="P137" i="57"/>
  <c r="CB130" i="57"/>
  <c r="BQ91" i="57"/>
  <c r="BN67" i="57"/>
  <c r="BT81" i="57"/>
  <c r="BQ184" i="57"/>
  <c r="AK177" i="57"/>
  <c r="CG144" i="57"/>
  <c r="V31" i="57"/>
  <c r="CO121" i="57"/>
  <c r="CO64" i="57"/>
  <c r="BR23" i="57"/>
  <c r="CK106" i="57"/>
  <c r="DD90" i="57"/>
  <c r="AR70" i="57"/>
  <c r="AF135" i="57"/>
  <c r="GC153" i="57"/>
  <c r="AK150" i="57"/>
  <c r="DR77" i="57"/>
  <c r="AL138" i="57"/>
  <c r="CO114" i="57"/>
  <c r="FU155" i="57"/>
  <c r="BU184" i="57"/>
  <c r="AJ85" i="57"/>
  <c r="BM81" i="57"/>
  <c r="AJ82" i="57"/>
  <c r="BD99" i="57"/>
  <c r="AC77" i="57"/>
  <c r="BZ130" i="57"/>
  <c r="DP194" i="57"/>
  <c r="BH118" i="57"/>
  <c r="CO172" i="57"/>
  <c r="DF119" i="57"/>
  <c r="EO181" i="57"/>
  <c r="EH182" i="57"/>
  <c r="DB124" i="57"/>
  <c r="H71" i="57"/>
  <c r="CW112" i="57"/>
  <c r="BZ108" i="57"/>
  <c r="L178" i="57"/>
  <c r="BB40" i="57"/>
  <c r="BZ72" i="57"/>
  <c r="EG148" i="57"/>
  <c r="BE151" i="57"/>
  <c r="CJ131" i="57"/>
  <c r="E107" i="57"/>
  <c r="F50" i="57"/>
  <c r="DI162" i="57"/>
  <c r="EF91" i="57"/>
  <c r="EX134" i="57"/>
  <c r="AZ79" i="57"/>
  <c r="BH171" i="57"/>
  <c r="DE147" i="57"/>
  <c r="BA147" i="57"/>
  <c r="N84" i="57"/>
  <c r="AH159" i="57"/>
  <c r="I182" i="57"/>
  <c r="AG160" i="57"/>
  <c r="CD95" i="57"/>
  <c r="DM187" i="57"/>
  <c r="DB147" i="57"/>
  <c r="BL125" i="57"/>
  <c r="Z174" i="57"/>
  <c r="DM114" i="57"/>
  <c r="BH129" i="57"/>
  <c r="H159" i="57"/>
  <c r="EC111" i="57"/>
  <c r="AC105" i="57"/>
  <c r="P150" i="57"/>
  <c r="ED124" i="57"/>
  <c r="BR31" i="57"/>
  <c r="AC179" i="57"/>
  <c r="AC139" i="57"/>
  <c r="BE163" i="57"/>
  <c r="EG65" i="57"/>
  <c r="U86" i="57"/>
  <c r="CB99" i="57"/>
  <c r="BR134" i="57"/>
  <c r="CN162" i="57"/>
  <c r="BT98" i="57"/>
  <c r="N145" i="57"/>
  <c r="BX138" i="57"/>
  <c r="DR108" i="57"/>
  <c r="AO179" i="57"/>
  <c r="CO154" i="57"/>
  <c r="H180" i="57"/>
  <c r="DM131" i="57"/>
  <c r="AR117" i="57"/>
  <c r="E129" i="57"/>
  <c r="CX115" i="57"/>
  <c r="CK172" i="57"/>
  <c r="AD153" i="57"/>
  <c r="DF132" i="57"/>
  <c r="CG177" i="57"/>
  <c r="V42" i="57"/>
  <c r="GN153" i="57"/>
  <c r="BL85" i="57"/>
  <c r="BJ118" i="57"/>
  <c r="BB121" i="57"/>
  <c r="DJ73" i="57"/>
  <c r="L156" i="57"/>
  <c r="CD106" i="57"/>
  <c r="FM185" i="57"/>
  <c r="CK99" i="57"/>
  <c r="CX102" i="57"/>
  <c r="AJ174" i="57"/>
  <c r="P73" i="57"/>
  <c r="I179" i="57"/>
  <c r="FJ51" i="57"/>
  <c r="AS108" i="57"/>
  <c r="FV118" i="57"/>
  <c r="CN74" i="57"/>
  <c r="ED182" i="57"/>
  <c r="E119" i="57"/>
  <c r="BU119" i="57"/>
  <c r="CS133" i="57"/>
  <c r="T85" i="57"/>
  <c r="CS65" i="57"/>
  <c r="EJ106" i="57"/>
  <c r="P100" i="57"/>
  <c r="BH72" i="57"/>
  <c r="CT148" i="57"/>
  <c r="AF185" i="57"/>
  <c r="Z168" i="57"/>
  <c r="L98" i="57"/>
  <c r="BM159" i="57"/>
  <c r="BM64" i="57"/>
  <c r="BY91" i="57"/>
  <c r="BE183" i="57"/>
  <c r="CX18" i="57"/>
  <c r="DR101" i="57"/>
  <c r="H74" i="57"/>
  <c r="CH161" i="57"/>
  <c r="DU190" i="57"/>
  <c r="CL105" i="57"/>
  <c r="DN149" i="57"/>
  <c r="CS153" i="57"/>
  <c r="AS172" i="57"/>
  <c r="AL182" i="57"/>
  <c r="CS66" i="57"/>
  <c r="AN81" i="57"/>
  <c r="BJ72" i="57"/>
  <c r="DM111" i="57"/>
  <c r="CK126" i="57"/>
  <c r="J115" i="57"/>
  <c r="CG100" i="57"/>
  <c r="CL100" i="57"/>
  <c r="F185" i="57"/>
  <c r="CO168" i="57"/>
  <c r="CD170" i="57"/>
  <c r="BX118" i="57"/>
  <c r="CD130" i="57"/>
  <c r="BN162" i="57"/>
  <c r="BP126" i="57"/>
  <c r="ED106" i="57"/>
  <c r="BI151" i="57"/>
  <c r="BU105" i="57"/>
  <c r="V21" i="57"/>
  <c r="DB183" i="57"/>
  <c r="Y136" i="57"/>
  <c r="ED64" i="57"/>
  <c r="BQ127" i="57"/>
  <c r="CS103" i="57"/>
  <c r="Y157" i="57"/>
  <c r="BU155" i="57"/>
  <c r="BH157" i="57"/>
  <c r="Z115" i="57"/>
  <c r="Z114" i="57"/>
  <c r="AK65" i="57"/>
  <c r="CG168" i="57"/>
  <c r="U161" i="57"/>
  <c r="DA181" i="57"/>
  <c r="DF113" i="57"/>
  <c r="Y171" i="57"/>
  <c r="BV102" i="57"/>
  <c r="CL78" i="57"/>
  <c r="AS83" i="57"/>
  <c r="EC163" i="57"/>
  <c r="N115" i="57"/>
  <c r="T64" i="57"/>
  <c r="AB157" i="57"/>
  <c r="BI163" i="57"/>
  <c r="DM107" i="57"/>
  <c r="GN187" i="57"/>
  <c r="DV83" i="57"/>
  <c r="R171" i="57"/>
  <c r="E141" i="57"/>
  <c r="AF96" i="57"/>
  <c r="AD138" i="57"/>
  <c r="P74" i="57"/>
  <c r="BE98" i="57"/>
  <c r="AD118" i="57"/>
  <c r="ET78" i="57"/>
  <c r="BT121" i="57"/>
  <c r="AB131" i="57"/>
  <c r="AS85" i="57"/>
  <c r="EL172" i="57"/>
  <c r="AC69" i="57"/>
  <c r="E66" i="57"/>
  <c r="FR111" i="57"/>
  <c r="M135" i="57"/>
  <c r="BR107" i="57"/>
  <c r="FM66" i="57"/>
  <c r="X162" i="57"/>
  <c r="GG155" i="57"/>
  <c r="CN127" i="57"/>
  <c r="FV105" i="57"/>
  <c r="X133" i="57"/>
  <c r="GO97" i="57"/>
  <c r="FI73" i="57"/>
  <c r="E142" i="57"/>
  <c r="FJ171" i="57"/>
  <c r="FH173" i="57"/>
  <c r="AD141" i="57"/>
  <c r="AE142" i="57" s="1"/>
  <c r="FI71" i="57"/>
  <c r="EO192" i="57"/>
  <c r="DX165" i="57"/>
  <c r="CO194" i="57"/>
  <c r="BM155" i="57"/>
  <c r="BI119" i="57"/>
  <c r="AC161" i="57"/>
  <c r="CF75" i="57"/>
  <c r="DL78" i="57"/>
  <c r="CD146" i="57"/>
  <c r="BL103" i="57"/>
  <c r="CT195" i="57"/>
  <c r="H95" i="57"/>
  <c r="GH160" i="57"/>
  <c r="E65" i="57"/>
  <c r="FM155" i="57"/>
  <c r="T66" i="57"/>
  <c r="GH191" i="57"/>
  <c r="FP160" i="57"/>
  <c r="AO72" i="57"/>
  <c r="FV93" i="57"/>
  <c r="AP194" i="57"/>
  <c r="BH115" i="57"/>
  <c r="CG193" i="57"/>
  <c r="AR94" i="57"/>
  <c r="FZ153" i="57"/>
  <c r="EJ121" i="57"/>
  <c r="FM119" i="57"/>
  <c r="L71" i="57"/>
  <c r="GP122" i="57"/>
  <c r="EH86" i="57"/>
  <c r="FN158" i="57"/>
  <c r="BR52" i="57"/>
  <c r="ES88" i="57"/>
  <c r="EG107" i="57"/>
  <c r="CG155" i="57"/>
  <c r="FF108" i="57"/>
  <c r="EN178" i="57"/>
  <c r="CZ91" i="57"/>
  <c r="CD109" i="57"/>
  <c r="EP180" i="57"/>
  <c r="EQ181" i="57" s="1"/>
  <c r="V134" i="57"/>
  <c r="CK161" i="57"/>
  <c r="ED126" i="57"/>
  <c r="CJ129" i="57"/>
  <c r="BV72" i="57"/>
  <c r="Y167" i="57"/>
  <c r="EV153" i="57"/>
  <c r="BN170" i="57"/>
  <c r="FF191" i="57"/>
  <c r="CK141" i="57"/>
  <c r="CS185" i="57"/>
  <c r="FD178" i="57"/>
  <c r="DY185" i="57"/>
  <c r="GK85" i="57"/>
  <c r="GG169" i="57"/>
  <c r="BI138" i="57"/>
  <c r="AP192" i="57"/>
  <c r="AC85" i="57"/>
  <c r="BV155" i="57"/>
  <c r="BY155" i="57"/>
  <c r="FM180" i="57"/>
  <c r="V132" i="57"/>
  <c r="FY96" i="57"/>
  <c r="FY172" i="57"/>
  <c r="ES169" i="57"/>
  <c r="FT144" i="57"/>
  <c r="BL171" i="57"/>
  <c r="FT159" i="57"/>
  <c r="FB87" i="57"/>
  <c r="FC87" i="57" s="1"/>
  <c r="FJ126" i="57"/>
  <c r="CX181" i="57"/>
  <c r="EO86" i="57"/>
  <c r="ED25" i="57"/>
  <c r="FP74" i="57"/>
  <c r="AN89" i="57"/>
  <c r="AS131" i="57"/>
  <c r="AK131" i="57"/>
  <c r="BN155" i="57"/>
  <c r="ED12" i="57"/>
  <c r="EE12" i="57" s="1"/>
  <c r="CT139" i="57"/>
  <c r="CU139" i="57" s="1"/>
  <c r="FF90" i="57"/>
  <c r="P153" i="57"/>
  <c r="BJ141" i="57"/>
  <c r="AL69" i="57"/>
  <c r="DA189" i="57"/>
  <c r="DB186" i="57"/>
  <c r="FF89" i="57"/>
  <c r="FX147" i="57"/>
  <c r="FA124" i="57"/>
  <c r="CW192" i="57"/>
  <c r="F163" i="57"/>
  <c r="FJ55" i="57"/>
  <c r="FZ73" i="57"/>
  <c r="GG138" i="57"/>
  <c r="AO85" i="57"/>
  <c r="FX174" i="57"/>
  <c r="Z117" i="57"/>
  <c r="CW111" i="57"/>
  <c r="U141" i="57"/>
  <c r="GH159" i="57"/>
  <c r="DQ167" i="57"/>
  <c r="EJ77" i="57"/>
  <c r="FR132" i="57"/>
  <c r="DQ84" i="57"/>
  <c r="DD107" i="57"/>
  <c r="CX55" i="57"/>
  <c r="GP64" i="57"/>
  <c r="FE102" i="57"/>
  <c r="BF101" i="57"/>
  <c r="FM82" i="57"/>
  <c r="CK84" i="57"/>
  <c r="EW126" i="57"/>
  <c r="J139" i="57"/>
  <c r="AF158" i="57"/>
  <c r="EG74" i="57"/>
  <c r="E83" i="57"/>
  <c r="AT191" i="57"/>
  <c r="GL133" i="57"/>
  <c r="I191" i="57"/>
  <c r="F134" i="57"/>
  <c r="F190" i="57"/>
  <c r="AX129" i="57"/>
  <c r="FP136" i="57"/>
  <c r="FV96" i="57"/>
  <c r="AX107" i="57"/>
  <c r="FM90" i="57"/>
  <c r="I97" i="57"/>
  <c r="FN71" i="57"/>
  <c r="AB79" i="57"/>
  <c r="GP129" i="57"/>
  <c r="Q98" i="57"/>
  <c r="H127" i="57"/>
  <c r="EN181" i="57"/>
  <c r="FH163" i="57"/>
  <c r="FQ170" i="57"/>
  <c r="DT145" i="57"/>
  <c r="DP98" i="57"/>
  <c r="FE88" i="57"/>
  <c r="EN115" i="57"/>
  <c r="CV168" i="57"/>
  <c r="BD138" i="57"/>
  <c r="FT75" i="57"/>
  <c r="CV71" i="57"/>
  <c r="BP65" i="57"/>
  <c r="V102" i="57"/>
  <c r="CJ182" i="57"/>
  <c r="BY78" i="57"/>
  <c r="F139" i="57"/>
  <c r="CH47" i="57"/>
  <c r="DM159" i="57"/>
  <c r="BV110" i="57"/>
  <c r="EZ70" i="57"/>
  <c r="AP67" i="57"/>
  <c r="AQ67" i="57" s="1"/>
  <c r="N70" i="57"/>
  <c r="GK165" i="57"/>
  <c r="ES155" i="57"/>
  <c r="E118" i="57"/>
  <c r="AR159" i="57"/>
  <c r="GO145" i="57"/>
  <c r="V179" i="57"/>
  <c r="AV155" i="57"/>
  <c r="FR78" i="57"/>
  <c r="L157" i="57"/>
  <c r="CR95" i="57"/>
  <c r="FR139" i="57"/>
  <c r="AW78" i="57"/>
  <c r="FZ172" i="57"/>
  <c r="AO193" i="57"/>
  <c r="FF139" i="57"/>
  <c r="BX155" i="57"/>
  <c r="EF115" i="57"/>
  <c r="DV171" i="57"/>
  <c r="BA99" i="57"/>
  <c r="EX173" i="57"/>
  <c r="DQ69" i="57"/>
  <c r="DB115" i="57"/>
  <c r="CK70" i="57"/>
  <c r="CH130" i="57"/>
  <c r="F135" i="57"/>
  <c r="CL97" i="57"/>
  <c r="AT151" i="57"/>
  <c r="CR166" i="57"/>
  <c r="Y148" i="57"/>
  <c r="F48" i="57"/>
  <c r="F26" i="57"/>
  <c r="GL181" i="57"/>
  <c r="CJ114" i="57"/>
  <c r="GN125" i="57"/>
  <c r="D110" i="57"/>
  <c r="EV97" i="57"/>
  <c r="GC177" i="57"/>
  <c r="J66" i="57"/>
  <c r="BE191" i="57"/>
  <c r="FJ107" i="57"/>
  <c r="AO83" i="57"/>
  <c r="CP193" i="57"/>
  <c r="BV186" i="57"/>
  <c r="Y101" i="57"/>
  <c r="FF114" i="57"/>
  <c r="CX27" i="57"/>
  <c r="DU117" i="57"/>
  <c r="DB88" i="57"/>
  <c r="BJ98" i="57"/>
  <c r="GL102" i="57"/>
  <c r="I193" i="57"/>
  <c r="BQ130" i="57"/>
  <c r="GK144" i="57"/>
  <c r="BN110" i="57"/>
  <c r="DL75" i="57"/>
  <c r="V145" i="57"/>
  <c r="F66" i="57"/>
  <c r="CR67" i="57"/>
  <c r="BQ77" i="57"/>
  <c r="AH105" i="57"/>
  <c r="DN195" i="57"/>
  <c r="Z141" i="57"/>
  <c r="GL194" i="57"/>
  <c r="H161" i="57"/>
  <c r="AR190" i="57"/>
  <c r="Z91" i="57"/>
  <c r="GO94" i="57"/>
  <c r="V107" i="57"/>
  <c r="Y131" i="57"/>
  <c r="BV193" i="57"/>
  <c r="D109" i="57"/>
  <c r="BH132" i="57"/>
  <c r="EZ126" i="57"/>
  <c r="D187" i="57"/>
  <c r="FJ99" i="57"/>
  <c r="L106" i="57"/>
  <c r="GH170" i="57"/>
  <c r="AH115" i="57"/>
  <c r="FT139" i="57"/>
  <c r="GL141" i="57"/>
  <c r="EZ189" i="57"/>
  <c r="EC90" i="57"/>
  <c r="AL82" i="57"/>
  <c r="AM82" i="57" s="1"/>
  <c r="FM167" i="57"/>
  <c r="EH87" i="57"/>
  <c r="DH71" i="57"/>
  <c r="DY130" i="57"/>
  <c r="EJ166" i="57"/>
  <c r="DU79" i="57"/>
  <c r="DY99" i="57"/>
  <c r="FL83" i="57"/>
  <c r="AG82" i="57"/>
  <c r="DE74" i="57"/>
  <c r="AD105" i="57"/>
  <c r="ED17" i="57"/>
  <c r="AH143" i="57"/>
  <c r="CO162" i="57"/>
  <c r="ET15" i="57"/>
  <c r="FL79" i="57"/>
  <c r="BD160" i="57"/>
  <c r="GF100" i="57"/>
  <c r="BB29" i="57"/>
  <c r="FM146" i="57"/>
  <c r="ER103" i="57"/>
  <c r="AB187" i="57"/>
  <c r="CK112" i="57"/>
  <c r="GF181" i="57"/>
  <c r="BY86" i="57"/>
  <c r="X156" i="57"/>
  <c r="F119" i="57"/>
  <c r="GP103" i="57"/>
  <c r="GQ103" i="57" s="1"/>
  <c r="R141" i="57"/>
  <c r="AO65" i="57"/>
  <c r="EV158" i="57"/>
  <c r="FQ81" i="57"/>
  <c r="FH165" i="57"/>
  <c r="DU161" i="57"/>
  <c r="GL163" i="57"/>
  <c r="BR183" i="57"/>
  <c r="Z157" i="57"/>
  <c r="EB171" i="57"/>
  <c r="EF106" i="57"/>
  <c r="DQ97" i="57"/>
  <c r="FR161" i="57"/>
  <c r="FS161" i="57" s="1"/>
  <c r="BF135" i="57"/>
  <c r="BG135" i="57" s="1"/>
  <c r="CJ149" i="57"/>
  <c r="DB119" i="57"/>
  <c r="BQ166" i="57"/>
  <c r="BI179" i="57"/>
  <c r="AW114" i="57"/>
  <c r="P111" i="57"/>
  <c r="BN172" i="57"/>
  <c r="L79" i="57"/>
  <c r="EZ190" i="57"/>
  <c r="BB57" i="57"/>
  <c r="FN144" i="57"/>
  <c r="FA83" i="57"/>
  <c r="FE82" i="57"/>
  <c r="EO115" i="57"/>
  <c r="CZ186" i="57"/>
  <c r="GB101" i="57"/>
  <c r="GB187" i="57"/>
  <c r="EL77" i="57"/>
  <c r="X112" i="57"/>
  <c r="D167" i="57"/>
  <c r="AR72" i="57"/>
  <c r="FT69" i="57"/>
  <c r="L113" i="57"/>
  <c r="FV15" i="57"/>
  <c r="GF85" i="57"/>
  <c r="EZ109" i="57"/>
  <c r="GC121" i="57"/>
  <c r="FB168" i="57"/>
  <c r="FC169" i="57" s="1"/>
  <c r="BP75" i="57"/>
  <c r="GC151" i="57"/>
  <c r="DB142" i="57"/>
  <c r="CB156" i="57"/>
  <c r="AL77" i="57"/>
  <c r="AK165" i="57"/>
  <c r="DP78" i="57"/>
  <c r="CV185" i="57"/>
  <c r="CC102" i="57"/>
  <c r="EF70" i="57"/>
  <c r="AV90" i="57"/>
  <c r="CK155" i="57"/>
  <c r="GD165" i="57"/>
  <c r="BA74" i="57"/>
  <c r="FQ134" i="57"/>
  <c r="FL185" i="57"/>
  <c r="GC85" i="57"/>
  <c r="GL172" i="57"/>
  <c r="AJ81" i="57"/>
  <c r="H83" i="57"/>
  <c r="N193" i="57"/>
  <c r="EG142" i="57"/>
  <c r="AL89" i="57"/>
  <c r="EX162" i="57"/>
  <c r="AG165" i="57"/>
  <c r="FE66" i="57"/>
  <c r="CT96" i="57"/>
  <c r="EL193" i="57"/>
  <c r="CF125" i="57"/>
  <c r="FZ131" i="57"/>
  <c r="EJ103" i="57"/>
  <c r="DA172" i="57"/>
  <c r="CC66" i="57"/>
  <c r="ET133" i="57"/>
  <c r="ET132" i="57"/>
  <c r="ER86" i="57"/>
  <c r="DU102" i="57"/>
  <c r="FZ149" i="57"/>
  <c r="EB99" i="57"/>
  <c r="DQ181" i="57"/>
  <c r="DM88" i="57"/>
  <c r="BF72" i="57"/>
  <c r="BE69" i="57"/>
  <c r="M66" i="57"/>
  <c r="BU81" i="57"/>
  <c r="BZ166" i="57"/>
  <c r="CG123" i="57"/>
  <c r="BE82" i="57"/>
  <c r="EF194" i="57"/>
  <c r="GH149" i="57"/>
  <c r="AF113" i="57"/>
  <c r="GH75" i="57"/>
  <c r="AG156" i="57"/>
  <c r="GD60" i="57"/>
  <c r="GB84" i="57"/>
  <c r="BP79" i="57"/>
  <c r="EZ65" i="57"/>
  <c r="AT103" i="57"/>
  <c r="FE171" i="57"/>
  <c r="EN189" i="57"/>
  <c r="DV187" i="57"/>
  <c r="CB190" i="57"/>
  <c r="BN187" i="57"/>
  <c r="BN186" i="57"/>
  <c r="FR103" i="57"/>
  <c r="Y105" i="57"/>
  <c r="GB168" i="57"/>
  <c r="FF123" i="57"/>
  <c r="EB146" i="57"/>
  <c r="ET34" i="57"/>
  <c r="FJ84" i="57"/>
  <c r="EW114" i="57"/>
  <c r="CX182" i="57"/>
  <c r="CV132" i="57"/>
  <c r="EB132" i="57"/>
  <c r="EX165" i="57"/>
  <c r="BU71" i="57"/>
  <c r="FX78" i="57"/>
  <c r="CR110" i="57"/>
  <c r="CK93" i="57"/>
  <c r="AB117" i="57"/>
  <c r="DR193" i="57"/>
  <c r="CG126" i="57"/>
  <c r="EX179" i="57"/>
  <c r="FE138" i="57"/>
  <c r="ED16" i="57"/>
  <c r="CZ167" i="57"/>
  <c r="CN178" i="57"/>
  <c r="EX159" i="57"/>
  <c r="AK191" i="57"/>
  <c r="CP133" i="57"/>
  <c r="DT79" i="57"/>
  <c r="CN77" i="57"/>
  <c r="EB98" i="57"/>
  <c r="EK133" i="57"/>
  <c r="BQ168" i="57"/>
  <c r="FN145" i="57"/>
  <c r="DT179" i="57"/>
  <c r="CZ108" i="57"/>
  <c r="BN191" i="57"/>
  <c r="BL151" i="57"/>
  <c r="DF174" i="57"/>
  <c r="FA178" i="57"/>
  <c r="FI142" i="57"/>
  <c r="GK75" i="57"/>
  <c r="DM120" i="57"/>
  <c r="AJ110" i="57"/>
  <c r="Z167" i="57"/>
  <c r="DX162" i="57"/>
  <c r="BH127" i="57"/>
  <c r="CV133" i="57"/>
  <c r="FZ180" i="57"/>
  <c r="DZ180" i="57"/>
  <c r="AW189" i="57"/>
  <c r="DJ180" i="57"/>
  <c r="EC161" i="57"/>
  <c r="GN169" i="57"/>
  <c r="DE120" i="57"/>
  <c r="FZ101" i="57"/>
  <c r="FQ65" i="57"/>
  <c r="CS74" i="57"/>
  <c r="GB77" i="57"/>
  <c r="BB160" i="57"/>
  <c r="AX143" i="57"/>
  <c r="AS111" i="57"/>
  <c r="BQ112" i="57"/>
  <c r="FT64" i="57"/>
  <c r="EH114" i="57"/>
  <c r="F192" i="57"/>
  <c r="FH100" i="57"/>
  <c r="EP167" i="57"/>
  <c r="BF175" i="57"/>
  <c r="AC191" i="57"/>
  <c r="FA168" i="57"/>
  <c r="GN131" i="57"/>
  <c r="DU81" i="57"/>
  <c r="ED173" i="57"/>
  <c r="DB151" i="57"/>
  <c r="FV144" i="57"/>
  <c r="CO155" i="57"/>
  <c r="DE96" i="57"/>
  <c r="CR88" i="57"/>
  <c r="EW90" i="57"/>
  <c r="DZ127" i="57"/>
  <c r="FE174" i="57"/>
  <c r="N109" i="57"/>
  <c r="FD138" i="57"/>
  <c r="BM82" i="57"/>
  <c r="FL132" i="57"/>
  <c r="DA173" i="57"/>
  <c r="EX72" i="57"/>
  <c r="GC138" i="57"/>
  <c r="GO162" i="57"/>
  <c r="FJ151" i="57"/>
  <c r="DA64" i="57"/>
  <c r="BA113" i="57"/>
  <c r="CT97" i="57"/>
  <c r="CF69" i="57"/>
  <c r="BU100" i="57"/>
  <c r="BQ165" i="57"/>
  <c r="CO72" i="57"/>
  <c r="Y178" i="57"/>
  <c r="BM169" i="57"/>
  <c r="X110" i="57"/>
  <c r="BH87" i="57"/>
  <c r="AT115" i="57"/>
  <c r="AV89" i="57"/>
  <c r="FN186" i="57"/>
  <c r="GD97" i="57"/>
  <c r="AS149" i="57"/>
  <c r="BB175" i="57"/>
  <c r="FB182" i="57"/>
  <c r="DX172" i="57"/>
  <c r="CZ102" i="57"/>
  <c r="FF162" i="57"/>
  <c r="CZ113" i="57"/>
  <c r="GC77" i="57"/>
  <c r="DI120" i="57"/>
  <c r="EP136" i="57"/>
  <c r="CR145" i="57"/>
  <c r="EH67" i="57"/>
  <c r="EV136" i="57"/>
  <c r="EC72" i="57"/>
  <c r="ET151" i="57"/>
  <c r="DF106" i="57"/>
  <c r="EP193" i="57"/>
  <c r="EQ193" i="57" s="1"/>
  <c r="FR125" i="57"/>
  <c r="EJ70" i="57"/>
  <c r="FH187" i="57"/>
  <c r="DL101" i="57"/>
  <c r="EG117" i="57"/>
  <c r="CP85" i="57"/>
  <c r="EF132" i="57"/>
  <c r="FF98" i="57"/>
  <c r="EV168" i="57"/>
  <c r="GB90" i="57"/>
  <c r="EK179" i="57"/>
  <c r="GJ106" i="57"/>
  <c r="AO139" i="57"/>
  <c r="AS122" i="57"/>
  <c r="AK88" i="57"/>
  <c r="DJ65" i="57"/>
  <c r="AG173" i="57"/>
  <c r="DB109" i="57"/>
  <c r="BX133" i="57"/>
  <c r="M110" i="57"/>
  <c r="BB21" i="57"/>
  <c r="FI151" i="57"/>
  <c r="AB149" i="57"/>
  <c r="CC96" i="57"/>
  <c r="BD109" i="57"/>
  <c r="FZ157" i="57"/>
  <c r="FJ135" i="57"/>
  <c r="CD137" i="57"/>
  <c r="AZ75" i="57"/>
  <c r="GK105" i="57"/>
  <c r="GL138" i="57"/>
  <c r="FP174" i="57"/>
  <c r="EN143" i="57"/>
  <c r="CT178" i="57"/>
  <c r="GC184" i="57"/>
  <c r="EX66" i="57"/>
  <c r="FJ179" i="57"/>
  <c r="DP181" i="57"/>
  <c r="BA101" i="57"/>
  <c r="FJ118" i="57"/>
  <c r="FN85" i="57"/>
  <c r="ED78" i="57"/>
  <c r="GN137" i="57"/>
  <c r="FB158" i="57"/>
  <c r="DN89" i="57"/>
  <c r="FZ167" i="57"/>
  <c r="ED172" i="57"/>
  <c r="CB118" i="57"/>
  <c r="EX153" i="57"/>
  <c r="F14" i="57"/>
  <c r="AP74" i="57"/>
  <c r="CF129" i="57"/>
  <c r="BV161" i="57"/>
  <c r="DV65" i="57"/>
  <c r="BT155" i="57"/>
  <c r="BI81" i="57"/>
  <c r="AH69" i="57"/>
  <c r="J94" i="57"/>
  <c r="CW185" i="57"/>
  <c r="Y145" i="57"/>
  <c r="ET117" i="57"/>
  <c r="AN187" i="57"/>
  <c r="BZ81" i="57"/>
  <c r="GJ138" i="57"/>
  <c r="Q94" i="57"/>
  <c r="GN76" i="57"/>
  <c r="J106" i="57"/>
  <c r="AO111" i="57"/>
  <c r="CB193" i="57"/>
  <c r="Y130" i="57"/>
  <c r="BA66" i="57"/>
  <c r="FE153" i="57"/>
  <c r="I173" i="57"/>
  <c r="BJ121" i="57"/>
  <c r="GG172" i="57"/>
  <c r="BR115" i="57"/>
  <c r="FY153" i="57"/>
  <c r="GO156" i="57"/>
  <c r="BY192" i="57"/>
  <c r="CO169" i="57"/>
  <c r="ER118" i="57"/>
  <c r="BB129" i="57"/>
  <c r="DL180" i="57"/>
  <c r="CH131" i="57"/>
  <c r="AC138" i="57"/>
  <c r="CT150" i="57"/>
  <c r="BM181" i="57"/>
  <c r="DN154" i="57"/>
  <c r="GD95" i="57"/>
  <c r="FZ100" i="57"/>
  <c r="N189" i="57"/>
  <c r="X67" i="57"/>
  <c r="FX184" i="57"/>
  <c r="AB127" i="57"/>
  <c r="FT138" i="57"/>
  <c r="FQ148" i="57"/>
  <c r="CT186" i="57"/>
  <c r="EV113" i="57"/>
  <c r="AZ189" i="57"/>
  <c r="AH111" i="57"/>
  <c r="GD162" i="57"/>
  <c r="F175" i="57"/>
  <c r="GC170" i="57"/>
  <c r="AG90" i="57"/>
  <c r="FM85" i="57"/>
  <c r="L112" i="57"/>
  <c r="FT143" i="57"/>
  <c r="DQ103" i="57"/>
  <c r="DE117" i="57"/>
  <c r="DR111" i="57"/>
  <c r="EG137" i="57"/>
  <c r="DE161" i="57"/>
  <c r="FV53" i="57"/>
  <c r="DH148" i="57"/>
  <c r="DR175" i="57"/>
  <c r="AV159" i="57"/>
  <c r="BX134" i="57"/>
  <c r="BD141" i="57"/>
  <c r="N71" i="57"/>
  <c r="ET109" i="57"/>
  <c r="DQ119" i="57"/>
  <c r="AG127" i="57"/>
  <c r="F99" i="57"/>
  <c r="GO113" i="57"/>
  <c r="CC182" i="57"/>
  <c r="FI125" i="57"/>
  <c r="EX125" i="57"/>
  <c r="AH70" i="57"/>
  <c r="ED192" i="57"/>
  <c r="AC166" i="57"/>
  <c r="FM114" i="57"/>
  <c r="GB147" i="57"/>
  <c r="AX96" i="57"/>
  <c r="ET49" i="57"/>
  <c r="FQ171" i="57"/>
  <c r="R125" i="57"/>
  <c r="BA115" i="57"/>
  <c r="FT82" i="57"/>
  <c r="BM132" i="57"/>
  <c r="FN184" i="57"/>
  <c r="FE97" i="57"/>
  <c r="ED73" i="57"/>
  <c r="DZ84" i="57"/>
  <c r="FV113" i="57"/>
  <c r="ED50" i="57"/>
  <c r="BT64" i="57"/>
  <c r="BR163" i="57"/>
  <c r="DN59" i="57"/>
  <c r="DN49" i="57"/>
  <c r="BZ180" i="57"/>
  <c r="CA180" i="57" s="1"/>
  <c r="FL67" i="57"/>
  <c r="Z132" i="57"/>
  <c r="CP90" i="57"/>
  <c r="M100" i="57"/>
  <c r="CD87" i="57"/>
  <c r="CX86" i="57"/>
  <c r="FX131" i="57"/>
  <c r="FY154" i="57"/>
  <c r="AV153" i="57"/>
  <c r="EP121" i="57"/>
  <c r="T146" i="57"/>
  <c r="FJ121" i="57"/>
  <c r="FA179" i="57"/>
  <c r="AZ142" i="57"/>
  <c r="EL88" i="57"/>
  <c r="BP179" i="57"/>
  <c r="FV150" i="57"/>
  <c r="Y64" i="57"/>
  <c r="FR171" i="57"/>
  <c r="Z81" i="57"/>
  <c r="FR153" i="57"/>
  <c r="AL38" i="57"/>
  <c r="FZ182" i="57"/>
  <c r="ER75" i="57"/>
  <c r="FE75" i="57"/>
  <c r="EZ169" i="57"/>
  <c r="DN101" i="57"/>
  <c r="GJ118" i="57"/>
  <c r="FR118" i="57"/>
  <c r="FJ42" i="57"/>
  <c r="CG154" i="57"/>
  <c r="DU94" i="57"/>
  <c r="EG105" i="57"/>
  <c r="CN88" i="57"/>
  <c r="EV88" i="57"/>
  <c r="CC166" i="57"/>
  <c r="DE131" i="57"/>
  <c r="BB67" i="57"/>
  <c r="DB82" i="57"/>
  <c r="EO146" i="57"/>
  <c r="BX180" i="57"/>
  <c r="F88" i="57"/>
  <c r="G89" i="57" s="1"/>
  <c r="BD189" i="57"/>
  <c r="U155" i="57"/>
  <c r="GO110" i="57"/>
  <c r="AF141" i="57"/>
  <c r="FI146" i="57"/>
  <c r="DT193" i="57"/>
  <c r="Q171" i="57"/>
  <c r="FF77" i="57"/>
  <c r="CO185" i="57"/>
  <c r="X83" i="57"/>
  <c r="AL190" i="57"/>
  <c r="AH141" i="57"/>
  <c r="FT171" i="57"/>
  <c r="GL73" i="57"/>
  <c r="FR172" i="57"/>
  <c r="AJ87" i="57"/>
  <c r="AT94" i="57"/>
  <c r="FB113" i="57"/>
  <c r="GK190" i="57"/>
  <c r="DX87" i="57"/>
  <c r="FR124" i="57"/>
  <c r="DR125" i="57"/>
  <c r="CS147" i="57"/>
  <c r="DV103" i="57"/>
  <c r="DJ115" i="57"/>
  <c r="AF192" i="57"/>
  <c r="CK138" i="57"/>
  <c r="EF113" i="57"/>
  <c r="CL114" i="57"/>
  <c r="BJ84" i="57"/>
  <c r="AZ163" i="57"/>
  <c r="AC114" i="57"/>
  <c r="BD135" i="57"/>
  <c r="AR114" i="57"/>
  <c r="BU174" i="57"/>
  <c r="E175" i="57"/>
  <c r="R114" i="57"/>
  <c r="DM190" i="57"/>
  <c r="GF124" i="57"/>
  <c r="V115" i="57"/>
  <c r="FJ41" i="57"/>
  <c r="AR139" i="57"/>
  <c r="GC168" i="57"/>
  <c r="FV106" i="57"/>
  <c r="M81" i="57"/>
  <c r="FY159" i="57"/>
  <c r="FP87" i="57"/>
  <c r="FV110" i="57"/>
  <c r="BB113" i="57"/>
  <c r="AK82" i="57"/>
  <c r="FY191" i="57"/>
  <c r="I74" i="57"/>
  <c r="GJ129" i="57"/>
  <c r="EP143" i="57"/>
  <c r="GH65" i="57"/>
  <c r="DP151" i="57"/>
  <c r="DU173" i="57"/>
  <c r="CX123" i="57"/>
  <c r="CW161" i="57"/>
  <c r="FR115" i="57"/>
  <c r="EN133" i="57"/>
  <c r="AK117" i="57"/>
  <c r="CX58" i="57"/>
  <c r="DD186" i="57"/>
  <c r="BN159" i="57"/>
  <c r="BX88" i="57"/>
  <c r="AD122" i="57"/>
  <c r="BH114" i="57"/>
  <c r="FU189" i="57"/>
  <c r="GF102" i="57"/>
  <c r="CS89" i="57"/>
  <c r="GH136" i="57"/>
  <c r="BT88" i="57"/>
  <c r="FM108" i="57"/>
  <c r="Q126" i="57"/>
  <c r="FP79" i="57"/>
  <c r="GG72" i="57"/>
  <c r="AS90" i="57"/>
  <c r="EX142" i="57"/>
  <c r="AJ169" i="57"/>
  <c r="FX168" i="57"/>
  <c r="AV142" i="57"/>
  <c r="FL106" i="57"/>
  <c r="T98" i="57"/>
  <c r="EV73" i="57"/>
  <c r="N166" i="57"/>
  <c r="AX95" i="57"/>
  <c r="EK95" i="57"/>
  <c r="ER65" i="57"/>
  <c r="AH185" i="57"/>
  <c r="DZ85" i="57"/>
  <c r="DF108" i="57"/>
  <c r="DA99" i="57"/>
  <c r="AN72" i="57"/>
  <c r="BN103" i="57"/>
  <c r="BF121" i="57"/>
  <c r="DE76" i="57"/>
  <c r="CB139" i="57"/>
  <c r="AX82" i="57"/>
  <c r="BR36" i="57"/>
  <c r="EV179" i="57"/>
  <c r="FR134" i="57"/>
  <c r="BF124" i="57"/>
  <c r="EZ115" i="57"/>
  <c r="R91" i="57"/>
  <c r="GK147" i="57"/>
  <c r="F91" i="57"/>
  <c r="R190" i="57"/>
  <c r="Q183" i="57"/>
  <c r="DD79" i="57"/>
  <c r="GH181" i="57"/>
  <c r="FL172" i="57"/>
  <c r="GF158" i="57"/>
  <c r="AC64" i="57"/>
  <c r="GC67" i="57"/>
  <c r="BE190" i="57"/>
  <c r="GL158" i="57"/>
  <c r="ED135" i="57"/>
  <c r="ED134" i="57"/>
  <c r="DX179" i="57"/>
  <c r="GG177" i="57"/>
  <c r="CF165" i="57"/>
  <c r="AN84" i="57"/>
  <c r="FP151" i="57"/>
  <c r="DR166" i="57"/>
  <c r="CO190" i="57"/>
  <c r="BL98" i="57"/>
  <c r="CZ168" i="57"/>
  <c r="Y183" i="57"/>
  <c r="BB14" i="57"/>
  <c r="CC177" i="57"/>
  <c r="EX131" i="57"/>
  <c r="CT167" i="57"/>
  <c r="FF86" i="57"/>
  <c r="FD65" i="57"/>
  <c r="AJ124" i="57"/>
  <c r="FX98" i="57"/>
  <c r="Z72" i="57"/>
  <c r="AL189" i="57"/>
  <c r="D157" i="57"/>
  <c r="GG194" i="57"/>
  <c r="AT147" i="57"/>
  <c r="FN159" i="57"/>
  <c r="E123" i="57"/>
  <c r="E82" i="57"/>
  <c r="FA137" i="57"/>
  <c r="CD187" i="57"/>
  <c r="AX186" i="57"/>
  <c r="GG142" i="57"/>
  <c r="CO90" i="57"/>
  <c r="BJ130" i="57"/>
  <c r="GF101" i="57"/>
  <c r="EO151" i="57"/>
  <c r="DA79" i="57"/>
  <c r="FJ193" i="57"/>
  <c r="FE167" i="57"/>
  <c r="FE151" i="57"/>
  <c r="EF101" i="57"/>
  <c r="ER123" i="57"/>
  <c r="Z83" i="57"/>
  <c r="CT173" i="57"/>
  <c r="DD76" i="57"/>
  <c r="AZ178" i="57"/>
  <c r="I135" i="57"/>
  <c r="GC149" i="57"/>
  <c r="BT110" i="57"/>
  <c r="ER83" i="57"/>
  <c r="AG179" i="57"/>
  <c r="GJ109" i="57"/>
  <c r="FX135" i="57"/>
  <c r="FV189" i="57"/>
  <c r="BE166" i="57"/>
  <c r="FM150" i="57"/>
  <c r="X129" i="57"/>
  <c r="BB25" i="57"/>
  <c r="FB172" i="57"/>
  <c r="I73" i="57"/>
  <c r="GJ64" i="57"/>
  <c r="J101" i="57"/>
  <c r="FM106" i="57"/>
  <c r="AH77" i="57"/>
  <c r="DR118" i="57"/>
  <c r="DY162" i="57"/>
  <c r="EF184" i="57"/>
  <c r="CX159" i="57"/>
  <c r="EK67" i="57"/>
  <c r="FY99" i="57"/>
  <c r="DH67" i="57"/>
  <c r="DP172" i="57"/>
  <c r="DD89" i="57"/>
  <c r="N101" i="57"/>
  <c r="Y187" i="57"/>
  <c r="BU133" i="57"/>
  <c r="P75" i="57"/>
  <c r="EX70" i="57"/>
  <c r="BF157" i="57"/>
  <c r="L136" i="57"/>
  <c r="DN28" i="57"/>
  <c r="EZ195" i="57"/>
  <c r="FF69" i="57"/>
  <c r="EX155" i="57"/>
  <c r="FR107" i="57"/>
  <c r="BP138" i="57"/>
  <c r="FM111" i="57"/>
  <c r="EW153" i="57"/>
  <c r="ED186" i="57"/>
  <c r="EV125" i="57"/>
  <c r="J160" i="57"/>
  <c r="AP190" i="57"/>
  <c r="AQ190" i="57" s="1"/>
  <c r="GF70" i="57"/>
  <c r="AW145" i="57"/>
  <c r="EX139" i="57"/>
  <c r="BA163" i="57"/>
  <c r="AT192" i="57"/>
  <c r="AX150" i="57"/>
  <c r="BP115" i="57"/>
  <c r="FQ122" i="57"/>
  <c r="ET154" i="57"/>
  <c r="FQ107" i="57"/>
  <c r="BX130" i="57"/>
  <c r="DU174" i="57"/>
  <c r="CN193" i="57"/>
  <c r="DF91" i="57"/>
  <c r="DY191" i="57"/>
  <c r="CK81" i="57"/>
  <c r="CH42" i="57"/>
  <c r="CV113" i="57"/>
  <c r="BR177" i="57"/>
  <c r="F178" i="57"/>
  <c r="AR134" i="57"/>
  <c r="AT171" i="57"/>
  <c r="Y84" i="57"/>
  <c r="CV89" i="57"/>
  <c r="EP196" i="57"/>
  <c r="EQ196" i="57" s="1"/>
  <c r="GD118" i="57"/>
  <c r="GE118" i="57" s="1"/>
  <c r="GF90" i="57"/>
  <c r="M150" i="57"/>
  <c r="GH158" i="57"/>
  <c r="GI158" i="57" s="1"/>
  <c r="R158" i="57"/>
  <c r="BU190" i="57"/>
  <c r="GH115" i="57"/>
  <c r="GC186" i="57"/>
  <c r="FT73" i="57"/>
  <c r="AJ184" i="57"/>
  <c r="R84" i="57"/>
  <c r="GB132" i="57"/>
  <c r="X142" i="57"/>
  <c r="GC90" i="57"/>
  <c r="I127" i="57"/>
  <c r="ET192" i="57"/>
  <c r="BX185" i="57"/>
  <c r="DX157" i="57"/>
  <c r="FE148" i="57"/>
  <c r="FD145" i="57"/>
  <c r="DE118" i="57"/>
  <c r="BB149" i="57"/>
  <c r="ER153" i="57"/>
  <c r="CP87" i="57"/>
  <c r="BF112" i="57"/>
  <c r="DD71" i="57"/>
  <c r="CG165" i="57"/>
  <c r="GN159" i="57"/>
  <c r="AN105" i="57"/>
  <c r="BA96" i="57"/>
  <c r="GJ66" i="57"/>
  <c r="FA103" i="57"/>
  <c r="DR156" i="57"/>
  <c r="FR147" i="57"/>
  <c r="GB85" i="57"/>
  <c r="GL160" i="57"/>
  <c r="CH40" i="57"/>
  <c r="FZ183" i="57"/>
  <c r="DI102" i="57"/>
  <c r="CH191" i="57"/>
  <c r="DB137" i="57"/>
  <c r="DH88" i="57"/>
  <c r="EZ125" i="57"/>
  <c r="U168" i="57"/>
  <c r="FE111" i="57"/>
  <c r="EB119" i="57"/>
  <c r="FJ109" i="57"/>
  <c r="GD133" i="57"/>
  <c r="AZ161" i="57"/>
  <c r="J193" i="57"/>
  <c r="FJ36" i="57"/>
  <c r="FH99" i="57"/>
  <c r="EW124" i="57"/>
  <c r="CP191" i="57"/>
  <c r="DR126" i="57"/>
  <c r="GH118" i="57"/>
  <c r="EZ174" i="57"/>
  <c r="FN139" i="57"/>
  <c r="CO67" i="57"/>
  <c r="EP153" i="57"/>
  <c r="BF149" i="57"/>
  <c r="EP83" i="57"/>
  <c r="GH112" i="57"/>
  <c r="BD154" i="57"/>
  <c r="ED118" i="57"/>
  <c r="CW175" i="57"/>
  <c r="DM173" i="57"/>
  <c r="GJ155" i="57"/>
  <c r="ED150" i="57"/>
  <c r="CD181" i="57"/>
  <c r="AH65" i="57"/>
  <c r="L193" i="57"/>
  <c r="CJ190" i="57"/>
  <c r="AB178" i="57"/>
  <c r="FI191" i="57"/>
  <c r="EJ194" i="57"/>
  <c r="EB189" i="57"/>
  <c r="DJ106" i="57"/>
  <c r="FB134" i="57"/>
  <c r="DQ134" i="57"/>
  <c r="EX181" i="57"/>
  <c r="DX178" i="57"/>
  <c r="DP74" i="57"/>
  <c r="BV146" i="57"/>
  <c r="EJ73" i="57"/>
  <c r="DR146" i="57"/>
  <c r="CH135" i="57"/>
  <c r="FY112" i="57"/>
  <c r="DN180" i="57"/>
  <c r="DQ106" i="57"/>
  <c r="GC139" i="57"/>
  <c r="DV172" i="57"/>
  <c r="BB157" i="57"/>
  <c r="GF66" i="57"/>
  <c r="EV117" i="57"/>
  <c r="EW130" i="57"/>
  <c r="DJ175" i="57"/>
  <c r="FH141" i="57"/>
  <c r="DT99" i="57"/>
  <c r="BB137" i="57"/>
  <c r="T142" i="57"/>
  <c r="CX137" i="57"/>
  <c r="CW96" i="57"/>
  <c r="CP94" i="57"/>
  <c r="BI160" i="57"/>
  <c r="BT185" i="57"/>
  <c r="CZ172" i="57"/>
  <c r="AF163" i="57"/>
  <c r="AO168" i="57"/>
  <c r="T78" i="57"/>
  <c r="AJ101" i="57"/>
  <c r="EK180" i="57"/>
  <c r="CS148" i="57"/>
  <c r="EC74" i="57"/>
  <c r="V126" i="57"/>
  <c r="FJ149" i="57"/>
  <c r="FY72" i="57"/>
  <c r="CW153" i="57"/>
  <c r="DY91" i="57"/>
  <c r="FJ146" i="57"/>
  <c r="EW144" i="57"/>
  <c r="FN105" i="57"/>
  <c r="GK103" i="57"/>
  <c r="CT141" i="57"/>
  <c r="FN163" i="57"/>
  <c r="GF111" i="57"/>
  <c r="EF181" i="57"/>
  <c r="BX117" i="57"/>
  <c r="GG163" i="57"/>
  <c r="EG180" i="57"/>
  <c r="DT71" i="57"/>
  <c r="FZ179" i="57"/>
  <c r="BB147" i="57"/>
  <c r="EF192" i="57"/>
  <c r="EO74" i="57"/>
  <c r="DV78" i="57"/>
  <c r="DV137" i="57"/>
  <c r="GO95" i="57"/>
  <c r="DV178" i="57"/>
  <c r="Y159" i="57"/>
  <c r="EP189" i="57"/>
  <c r="EN75" i="57"/>
  <c r="FI180" i="57"/>
  <c r="DV73" i="57"/>
  <c r="L99" i="57"/>
  <c r="DI88" i="57"/>
  <c r="CW82" i="57"/>
  <c r="P187" i="57"/>
  <c r="CS172" i="57"/>
  <c r="AO119" i="57"/>
  <c r="P117" i="57"/>
  <c r="AL65" i="57"/>
  <c r="DL89" i="57"/>
  <c r="AX97" i="57"/>
  <c r="D127" i="57"/>
  <c r="CO131" i="57"/>
  <c r="BY154" i="57"/>
  <c r="FM160" i="57"/>
  <c r="EP98" i="57"/>
  <c r="FD150" i="57"/>
  <c r="BY115" i="57"/>
  <c r="FD113" i="57"/>
  <c r="AD189" i="57"/>
  <c r="FQ78" i="57"/>
  <c r="DM191" i="57"/>
  <c r="FP169" i="57"/>
  <c r="DN158" i="57"/>
  <c r="AO190" i="57"/>
  <c r="CR82" i="57"/>
  <c r="ED74" i="57"/>
  <c r="H189" i="57"/>
  <c r="CX150" i="57"/>
  <c r="GG123" i="57"/>
  <c r="DD192" i="57"/>
  <c r="GJ119" i="57"/>
  <c r="CZ121" i="57"/>
  <c r="EH136" i="57"/>
  <c r="FY113" i="57"/>
  <c r="FX77" i="57"/>
  <c r="FE78" i="57"/>
  <c r="EN126" i="57"/>
  <c r="EX117" i="57"/>
  <c r="GJ98" i="57"/>
  <c r="BQ121" i="57"/>
  <c r="FX83" i="57"/>
  <c r="DD117" i="57"/>
  <c r="DI177" i="57"/>
  <c r="CW73" i="57"/>
  <c r="AZ179" i="57"/>
  <c r="AC86" i="57"/>
  <c r="EZ94" i="57"/>
  <c r="AN136" i="57"/>
  <c r="Z138" i="57"/>
  <c r="CT146" i="57"/>
  <c r="AP186" i="57"/>
  <c r="BV134" i="57"/>
  <c r="R105" i="57"/>
  <c r="CF169" i="57"/>
  <c r="AG154" i="57"/>
  <c r="CP88" i="57"/>
  <c r="DR85" i="57"/>
  <c r="EL75" i="57"/>
  <c r="DI160" i="57"/>
  <c r="AB110" i="57"/>
  <c r="AR86" i="57"/>
  <c r="BU74" i="57"/>
  <c r="ES156" i="57"/>
  <c r="T102" i="57"/>
  <c r="BV84" i="57"/>
  <c r="AH126" i="57"/>
  <c r="AN99" i="57"/>
  <c r="U150" i="57"/>
  <c r="BA194" i="57"/>
  <c r="GB143" i="57"/>
  <c r="DZ185" i="57"/>
  <c r="FJ38" i="57"/>
  <c r="BU181" i="57"/>
  <c r="Y191" i="57"/>
  <c r="AS129" i="57"/>
  <c r="EC186" i="57"/>
  <c r="FJ162" i="57"/>
  <c r="DN187" i="57"/>
  <c r="X69" i="57"/>
  <c r="GH99" i="57"/>
  <c r="L145" i="57"/>
  <c r="EW91" i="57"/>
  <c r="AT170" i="57"/>
  <c r="GO148" i="57"/>
  <c r="AC87" i="57"/>
  <c r="FV156" i="57"/>
  <c r="EG118" i="57"/>
  <c r="FD133" i="57"/>
  <c r="ES165" i="57"/>
  <c r="DA112" i="57"/>
  <c r="AF106" i="57"/>
  <c r="DQ156" i="57"/>
  <c r="X70" i="57"/>
  <c r="DL94" i="57"/>
  <c r="AZ170" i="57"/>
  <c r="DF160" i="57"/>
  <c r="GC175" i="57"/>
  <c r="AD82" i="57"/>
  <c r="GD126" i="57"/>
  <c r="FH150" i="57"/>
  <c r="AD177" i="57"/>
  <c r="FH126" i="57"/>
  <c r="R110" i="57"/>
  <c r="FB93" i="57"/>
  <c r="EK190" i="57"/>
  <c r="AD89" i="57"/>
  <c r="FD142" i="57"/>
  <c r="CB79" i="57"/>
  <c r="FL110" i="57"/>
  <c r="T144" i="57"/>
  <c r="FR159" i="57"/>
  <c r="AJ70" i="57"/>
  <c r="FN84" i="57"/>
  <c r="FX125" i="57"/>
  <c r="EC144" i="57"/>
  <c r="EO111" i="57"/>
  <c r="CX23" i="57"/>
  <c r="EV150" i="57"/>
  <c r="AO177" i="57"/>
  <c r="ES192" i="57"/>
  <c r="DJ150" i="57"/>
  <c r="L88" i="57"/>
  <c r="DI78" i="57"/>
  <c r="BE120" i="57"/>
  <c r="CR139" i="57"/>
  <c r="ET72" i="57"/>
  <c r="EU72" i="57" s="1"/>
  <c r="BE127" i="57"/>
  <c r="BA168" i="57"/>
  <c r="AO155" i="57"/>
  <c r="I168" i="57"/>
  <c r="GD154" i="57"/>
  <c r="D107" i="57"/>
  <c r="GO84" i="57"/>
  <c r="AK193" i="57"/>
  <c r="Y109" i="57"/>
  <c r="GH120" i="57"/>
  <c r="FV21" i="57"/>
  <c r="AK78" i="57"/>
  <c r="FN124" i="57"/>
  <c r="AF94" i="57"/>
  <c r="CT196" i="57"/>
  <c r="BY186" i="57"/>
  <c r="FN126" i="57"/>
  <c r="GH83" i="57"/>
  <c r="ER158" i="57"/>
  <c r="CW159" i="57"/>
  <c r="GH103" i="57"/>
  <c r="DZ167" i="57"/>
  <c r="BI82" i="57"/>
  <c r="EH102" i="57"/>
  <c r="EJ173" i="57"/>
  <c r="DP175" i="57"/>
  <c r="FA175" i="57"/>
  <c r="BR73" i="57"/>
  <c r="V123" i="57"/>
  <c r="CF136" i="57"/>
  <c r="CS76" i="57"/>
  <c r="AS112" i="57"/>
  <c r="FF102" i="57"/>
  <c r="BA195" i="57"/>
  <c r="GK138" i="57"/>
  <c r="FR71" i="57"/>
  <c r="H136" i="57"/>
  <c r="CT192" i="57"/>
  <c r="GN160" i="57"/>
  <c r="T153" i="57"/>
  <c r="GF114" i="57"/>
  <c r="CK185" i="57"/>
  <c r="N114" i="57"/>
  <c r="GD85" i="57"/>
  <c r="AF102" i="57"/>
  <c r="EV111" i="57"/>
  <c r="BA72" i="57"/>
  <c r="GD130" i="57"/>
  <c r="L146" i="57"/>
  <c r="DX192" i="57"/>
  <c r="FF146" i="57"/>
  <c r="GH133" i="57"/>
  <c r="DQ118" i="57"/>
  <c r="CX151" i="57"/>
  <c r="GN93" i="57"/>
  <c r="EN119" i="57"/>
  <c r="DT138" i="57"/>
  <c r="CN121" i="57"/>
  <c r="CZ70" i="57"/>
  <c r="GD39" i="57"/>
  <c r="BD110" i="57"/>
  <c r="AL192" i="57"/>
  <c r="H133" i="57"/>
  <c r="CL136" i="57"/>
  <c r="BL73" i="57"/>
  <c r="AS153" i="57"/>
  <c r="FQ98" i="57"/>
  <c r="BH119" i="57"/>
  <c r="EO85" i="57"/>
  <c r="BT192" i="57"/>
  <c r="L125" i="57"/>
  <c r="FL192" i="57"/>
  <c r="Y172" i="57"/>
  <c r="FE185" i="57"/>
  <c r="GH163" i="57"/>
  <c r="M120" i="57"/>
  <c r="FT174" i="57"/>
  <c r="GB111" i="57"/>
  <c r="U72" i="57"/>
  <c r="DE194" i="57"/>
  <c r="L67" i="57"/>
  <c r="AD64" i="57"/>
  <c r="BB63" i="57"/>
  <c r="BC63" i="57" s="1"/>
  <c r="FZ85" i="57"/>
  <c r="GA85" i="57" s="1"/>
  <c r="AK144" i="57"/>
  <c r="DL187" i="57"/>
  <c r="FE65" i="57"/>
  <c r="GP69" i="57"/>
  <c r="DN93" i="57"/>
  <c r="DI71" i="57"/>
  <c r="FP67" i="57"/>
  <c r="GF156" i="57"/>
  <c r="CX113" i="57"/>
  <c r="FD132" i="57"/>
  <c r="DV156" i="57"/>
  <c r="DJ162" i="57"/>
  <c r="CX105" i="57"/>
  <c r="DB159" i="57"/>
  <c r="BM173" i="57"/>
  <c r="I156" i="57"/>
  <c r="CR74" i="57"/>
  <c r="CS64" i="57"/>
  <c r="CF113" i="57"/>
  <c r="T174" i="57"/>
  <c r="BA196" i="57"/>
  <c r="X180" i="57"/>
  <c r="ER191" i="57"/>
  <c r="GB109" i="57"/>
  <c r="AB122" i="57"/>
  <c r="GN126" i="57"/>
  <c r="FJ112" i="57"/>
  <c r="Q111" i="57"/>
  <c r="BJ192" i="57"/>
  <c r="FX151" i="57"/>
  <c r="AS100" i="57"/>
  <c r="FM147" i="57"/>
  <c r="AR157" i="57"/>
  <c r="AB190" i="57"/>
  <c r="AS174" i="57"/>
  <c r="EN191" i="57"/>
  <c r="CB157" i="57"/>
  <c r="FZ148" i="57"/>
  <c r="FI112" i="57"/>
  <c r="FJ71" i="57"/>
  <c r="DQ101" i="57"/>
  <c r="DQ143" i="57"/>
  <c r="FT132" i="57"/>
  <c r="BF144" i="57"/>
  <c r="GC118" i="57"/>
  <c r="DN86" i="57"/>
  <c r="AX119" i="57"/>
  <c r="FI132" i="57"/>
  <c r="DM123" i="57"/>
  <c r="AO67" i="57"/>
  <c r="AO131" i="57"/>
  <c r="BT139" i="57"/>
  <c r="CX69" i="57"/>
  <c r="CG175" i="57"/>
  <c r="FZ144" i="57"/>
  <c r="FX130" i="57"/>
  <c r="BF79" i="57"/>
  <c r="BI190" i="57"/>
  <c r="AF179" i="57"/>
  <c r="FX183" i="57"/>
  <c r="FV124" i="57"/>
  <c r="N159" i="57"/>
  <c r="FV90" i="57"/>
  <c r="FF143" i="57"/>
  <c r="GO143" i="57"/>
  <c r="DP67" i="57"/>
  <c r="DV191" i="57"/>
  <c r="BP81" i="57"/>
  <c r="FD170" i="57"/>
  <c r="AX91" i="57"/>
  <c r="GJ90" i="57"/>
  <c r="BH69" i="57"/>
  <c r="FM151" i="57"/>
  <c r="DD66" i="57"/>
  <c r="ER89" i="57"/>
  <c r="FV19" i="57"/>
  <c r="ET96" i="57"/>
  <c r="DJ119" i="57"/>
  <c r="FL125" i="57"/>
  <c r="J186" i="57"/>
  <c r="V135" i="57"/>
  <c r="CW67" i="57"/>
  <c r="AC183" i="57"/>
  <c r="BQ131" i="57"/>
  <c r="I87" i="57"/>
  <c r="BT77" i="57"/>
  <c r="EK134" i="57"/>
  <c r="EZ165" i="57"/>
  <c r="Z147" i="57"/>
  <c r="DX191" i="57"/>
  <c r="Q154" i="57"/>
  <c r="GG106" i="57"/>
  <c r="DZ190" i="57"/>
  <c r="X157" i="57"/>
  <c r="FY111" i="57"/>
  <c r="CK187" i="57"/>
  <c r="AN129" i="57"/>
  <c r="U108" i="57"/>
  <c r="U113" i="57"/>
  <c r="CX175" i="57"/>
  <c r="GG102" i="57"/>
  <c r="I99" i="57"/>
  <c r="F79" i="57"/>
  <c r="ES170" i="57"/>
  <c r="FM93" i="57"/>
  <c r="EB71" i="57"/>
  <c r="BT145" i="57"/>
  <c r="FQ113" i="57"/>
  <c r="ER121" i="57"/>
  <c r="DM67" i="57"/>
  <c r="FT126" i="57"/>
  <c r="DJ173" i="57"/>
  <c r="GP135" i="57"/>
  <c r="CO112" i="57"/>
  <c r="DU71" i="57"/>
  <c r="BX179" i="57"/>
  <c r="CT81" i="57"/>
  <c r="AG142" i="57"/>
  <c r="DY158" i="57"/>
  <c r="GN142" i="57"/>
  <c r="DV161" i="57"/>
  <c r="AS102" i="57"/>
  <c r="L83" i="57"/>
  <c r="I147" i="57"/>
  <c r="GN145" i="57"/>
  <c r="ER82" i="57"/>
  <c r="AR148" i="57"/>
  <c r="BA190" i="57"/>
  <c r="FN76" i="57"/>
  <c r="CV171" i="57"/>
  <c r="FA157" i="57"/>
  <c r="BZ113" i="57"/>
  <c r="FX122" i="57"/>
  <c r="GF177" i="57"/>
  <c r="Q132" i="57"/>
  <c r="AJ125" i="57"/>
  <c r="DX190" i="57"/>
  <c r="GJ169" i="57"/>
  <c r="Z107" i="57"/>
  <c r="FZ129" i="57"/>
  <c r="GO138" i="57"/>
  <c r="ET14" i="57"/>
  <c r="DQ76" i="57"/>
  <c r="EV110" i="57"/>
  <c r="ES126" i="57"/>
  <c r="EC154" i="57"/>
  <c r="FU175" i="57"/>
  <c r="GC136" i="57"/>
  <c r="EH118" i="57"/>
  <c r="EC160" i="57"/>
  <c r="CK120" i="57"/>
  <c r="CK100" i="57"/>
  <c r="N66" i="57"/>
  <c r="O66" i="57" s="1"/>
  <c r="BI88" i="57"/>
  <c r="EH150" i="57"/>
  <c r="X181" i="57"/>
  <c r="BP148" i="57"/>
  <c r="BM65" i="57"/>
  <c r="DA191" i="57"/>
  <c r="P145" i="57"/>
  <c r="AS193" i="57"/>
  <c r="BU111" i="57"/>
  <c r="EO169" i="57"/>
  <c r="FE190" i="57"/>
  <c r="GK146" i="57"/>
  <c r="BB151" i="57"/>
  <c r="FP124" i="57"/>
  <c r="FA156" i="57"/>
  <c r="M77" i="57"/>
  <c r="GH121" i="57"/>
  <c r="GJ154" i="57"/>
  <c r="FM103" i="57"/>
  <c r="AN76" i="57"/>
  <c r="FF132" i="57"/>
  <c r="FL179" i="57"/>
  <c r="DZ81" i="57"/>
  <c r="GC120" i="57"/>
  <c r="BL154" i="57"/>
  <c r="FJ180" i="57"/>
  <c r="FB79" i="57"/>
  <c r="AV182" i="57"/>
  <c r="AL67" i="57"/>
  <c r="AM67" i="57" s="1"/>
  <c r="BP144" i="57"/>
  <c r="BA171" i="57"/>
  <c r="DI119" i="57"/>
  <c r="Z181" i="57"/>
  <c r="CP170" i="57"/>
  <c r="CP73" i="57"/>
  <c r="AK137" i="57"/>
  <c r="FE109" i="57"/>
  <c r="H183" i="57"/>
  <c r="GG189" i="57"/>
  <c r="Q147" i="57"/>
  <c r="FM170" i="57"/>
  <c r="T168" i="57"/>
  <c r="GD153" i="57"/>
  <c r="GE154" i="57" s="1"/>
  <c r="Q146" i="57"/>
  <c r="GK82" i="57"/>
  <c r="FV187" i="57"/>
  <c r="FJ148" i="57"/>
  <c r="FY170" i="57"/>
  <c r="BL66" i="57"/>
  <c r="DX189" i="57"/>
  <c r="Q110" i="57"/>
  <c r="FI91" i="57"/>
  <c r="DR70" i="57"/>
  <c r="EK75" i="57"/>
  <c r="FJ81" i="57"/>
  <c r="DZ105" i="57"/>
  <c r="DP143" i="57"/>
  <c r="DF129" i="57"/>
  <c r="DD159" i="57"/>
  <c r="BP173" i="57"/>
  <c r="GG132" i="57"/>
  <c r="AB153" i="57"/>
  <c r="CR101" i="57"/>
  <c r="AN177" i="57"/>
  <c r="DB94" i="57"/>
  <c r="ED154" i="57"/>
  <c r="CH175" i="57"/>
  <c r="CI175" i="57" s="1"/>
  <c r="AH154" i="57"/>
  <c r="GD166" i="57"/>
  <c r="GP120" i="57"/>
  <c r="GQ120" i="57" s="1"/>
  <c r="CC132" i="57"/>
  <c r="AV70" i="57"/>
  <c r="FX100" i="57"/>
  <c r="GJ136" i="57"/>
  <c r="BJ70" i="57"/>
  <c r="EO72" i="57"/>
  <c r="AG84" i="57"/>
  <c r="AC66" i="57"/>
  <c r="FA147" i="57"/>
  <c r="J78" i="57"/>
  <c r="FN101" i="57"/>
  <c r="FO101" i="57" s="1"/>
  <c r="F15" i="57"/>
  <c r="G16" i="57" s="1"/>
  <c r="ES147" i="57"/>
  <c r="CZ67" i="57"/>
  <c r="FI90" i="57"/>
  <c r="EZ102" i="57"/>
  <c r="GP106" i="57"/>
  <c r="DB65" i="57"/>
  <c r="Q106" i="57"/>
  <c r="GF79" i="57"/>
  <c r="EB163" i="57"/>
  <c r="DR148" i="57"/>
  <c r="BR78" i="57"/>
  <c r="FT120" i="57"/>
  <c r="CC118" i="57"/>
  <c r="DY127" i="57"/>
  <c r="CV187" i="57"/>
  <c r="AW95" i="57"/>
  <c r="AL54" i="57"/>
  <c r="FV172" i="57"/>
  <c r="AZ160" i="57"/>
  <c r="EV91" i="57"/>
  <c r="FU69" i="57"/>
  <c r="GC133" i="57"/>
  <c r="FM115" i="57"/>
  <c r="FA72" i="57"/>
  <c r="CT70" i="57"/>
  <c r="ES91" i="57"/>
  <c r="GG121" i="57"/>
  <c r="FP65" i="57"/>
  <c r="FZ147" i="57"/>
  <c r="BP141" i="57"/>
  <c r="FV66" i="57"/>
  <c r="FW66" i="57" s="1"/>
  <c r="ER144" i="57"/>
  <c r="EC120" i="57"/>
  <c r="BP168" i="57"/>
  <c r="I190" i="57"/>
  <c r="DU89" i="57"/>
  <c r="BZ135" i="57"/>
  <c r="FT157" i="57"/>
  <c r="AP73" i="57"/>
  <c r="BQ147" i="57"/>
  <c r="E146" i="57"/>
  <c r="CO113" i="57"/>
  <c r="FB149" i="57"/>
  <c r="CF115" i="57"/>
  <c r="EL94" i="57"/>
  <c r="EM94" i="57" s="1"/>
  <c r="FP129" i="57"/>
  <c r="EP156" i="57"/>
  <c r="BA161" i="57"/>
  <c r="DF190" i="57"/>
  <c r="ES90" i="57"/>
  <c r="GC112" i="57"/>
  <c r="EH167" i="57"/>
  <c r="AG190" i="57"/>
  <c r="DT184" i="57"/>
  <c r="DF110" i="57"/>
  <c r="FQ93" i="57"/>
  <c r="CS159" i="57"/>
  <c r="FQ135" i="57"/>
  <c r="ER85" i="57"/>
  <c r="BX112" i="57"/>
  <c r="AX169" i="57"/>
  <c r="CC178" i="57"/>
  <c r="FN65" i="57"/>
  <c r="AB191" i="57"/>
  <c r="FR129" i="57"/>
  <c r="BF193" i="57"/>
  <c r="GL189" i="57"/>
  <c r="CF189" i="57"/>
  <c r="EL70" i="57"/>
  <c r="CC131" i="57"/>
  <c r="FH108" i="57"/>
  <c r="EL105" i="57"/>
  <c r="EO184" i="57"/>
  <c r="ET134" i="57"/>
  <c r="EP130" i="57"/>
  <c r="EH65" i="57"/>
  <c r="EW74" i="57"/>
  <c r="FB71" i="57"/>
  <c r="CP163" i="57"/>
  <c r="FM191" i="57"/>
  <c r="GO155" i="57"/>
  <c r="FT141" i="57"/>
  <c r="DZ106" i="57"/>
  <c r="CW137" i="57"/>
  <c r="GK88" i="57"/>
  <c r="CO171" i="57"/>
  <c r="EP75" i="57"/>
  <c r="EK85" i="57"/>
  <c r="DT89" i="57"/>
  <c r="CX180" i="57"/>
  <c r="CY181" i="57" s="1"/>
  <c r="AN191" i="57"/>
  <c r="FB83" i="57"/>
  <c r="EO90" i="57"/>
  <c r="CD120" i="57"/>
  <c r="AB74" i="57"/>
  <c r="BN171" i="57"/>
  <c r="DR131" i="57"/>
  <c r="V93" i="57"/>
  <c r="AL145" i="57"/>
  <c r="BM124" i="57"/>
  <c r="N161" i="57"/>
  <c r="BX169" i="57"/>
  <c r="Z76" i="57"/>
  <c r="BM97" i="57"/>
  <c r="BR105" i="57"/>
  <c r="FJ90" i="57"/>
  <c r="FA122" i="57"/>
  <c r="DV97" i="57"/>
  <c r="F61" i="57"/>
  <c r="GJ122" i="57"/>
  <c r="EH192" i="57"/>
  <c r="EI192" i="57" s="1"/>
  <c r="DT126" i="57"/>
  <c r="CJ97" i="57"/>
  <c r="EW102" i="57"/>
  <c r="DX131" i="57"/>
  <c r="FV126" i="57"/>
  <c r="DY167" i="57"/>
  <c r="DM75" i="57"/>
  <c r="BD108" i="57"/>
  <c r="ET82" i="57"/>
  <c r="FV142" i="57"/>
  <c r="DT165" i="57"/>
  <c r="FZ173" i="57"/>
  <c r="ET113" i="57"/>
  <c r="EW147" i="57"/>
  <c r="FA127" i="57"/>
  <c r="EG159" i="57"/>
  <c r="CS127" i="57"/>
  <c r="FL90" i="57"/>
  <c r="FP148" i="57"/>
  <c r="CK114" i="57"/>
  <c r="DV182" i="57"/>
  <c r="DL77" i="57"/>
  <c r="ET76" i="57"/>
  <c r="CX136" i="57"/>
  <c r="GJ178" i="57"/>
  <c r="EB131" i="57"/>
  <c r="CN149" i="57"/>
  <c r="CD111" i="57"/>
  <c r="DD120" i="57"/>
  <c r="GB148" i="57"/>
  <c r="CB170" i="57"/>
  <c r="X173" i="57"/>
  <c r="DT74" i="57"/>
  <c r="AC88" i="57"/>
  <c r="BN77" i="57"/>
  <c r="AH94" i="57"/>
  <c r="BV147" i="57"/>
  <c r="FF106" i="57"/>
  <c r="DV118" i="57"/>
  <c r="J75" i="57"/>
  <c r="EW96" i="57"/>
  <c r="FQ120" i="57"/>
  <c r="EN76" i="57"/>
  <c r="FU99" i="57"/>
  <c r="FJ89" i="57"/>
  <c r="DU82" i="57"/>
  <c r="CX108" i="57"/>
  <c r="GD31" i="57"/>
  <c r="FQ106" i="57"/>
  <c r="ES82" i="57"/>
  <c r="BD97" i="57"/>
  <c r="GP191" i="57"/>
  <c r="CX67" i="57"/>
  <c r="CZ153" i="57"/>
  <c r="CC149" i="57"/>
  <c r="DV153" i="57"/>
  <c r="EC157" i="57"/>
  <c r="CT149" i="57"/>
  <c r="GF107" i="57"/>
  <c r="GH161" i="57"/>
  <c r="GI161" i="57" s="1"/>
  <c r="AK114" i="57"/>
  <c r="FJ82" i="57"/>
  <c r="FD121" i="57"/>
  <c r="CD168" i="57"/>
  <c r="AN119" i="57"/>
  <c r="EH97" i="57"/>
  <c r="EO173" i="57"/>
  <c r="EO163" i="57"/>
  <c r="GN97" i="57"/>
  <c r="GK135" i="57"/>
  <c r="EH141" i="57"/>
  <c r="BT90" i="57"/>
  <c r="AZ154" i="57"/>
  <c r="F169" i="57"/>
  <c r="BB59" i="57"/>
  <c r="AZ107" i="57"/>
  <c r="V165" i="57"/>
  <c r="BD181" i="57"/>
  <c r="BU91" i="57"/>
  <c r="AF177" i="57"/>
  <c r="AC193" i="57"/>
  <c r="AP158" i="57"/>
  <c r="DL143" i="57"/>
  <c r="DZ100" i="57"/>
  <c r="GL81" i="57"/>
  <c r="FU191" i="57"/>
  <c r="FU184" i="57"/>
  <c r="DE133" i="57"/>
  <c r="F122" i="57"/>
  <c r="DI110" i="57"/>
  <c r="BD69" i="57"/>
  <c r="DT64" i="57"/>
  <c r="EK149" i="57"/>
  <c r="EZ101" i="57"/>
  <c r="FY187" i="57"/>
  <c r="AD67" i="57"/>
  <c r="L131" i="57"/>
  <c r="I107" i="57"/>
  <c r="F57" i="57"/>
  <c r="GH127" i="57"/>
  <c r="FM105" i="57"/>
  <c r="BM165" i="57"/>
  <c r="GO154" i="57"/>
  <c r="V146" i="57"/>
  <c r="GF88" i="57"/>
  <c r="FP71" i="57"/>
  <c r="CV109" i="57"/>
  <c r="GH79" i="57"/>
  <c r="GH78" i="57"/>
  <c r="GB158" i="57"/>
  <c r="AR173" i="57"/>
  <c r="FX103" i="57"/>
  <c r="DN178" i="57"/>
  <c r="GF67" i="57"/>
  <c r="CD185" i="57"/>
  <c r="CB191" i="57"/>
  <c r="F94" i="57"/>
  <c r="FY183" i="57"/>
  <c r="FT155" i="57"/>
  <c r="BU95" i="57"/>
  <c r="CK186" i="57"/>
  <c r="CG67" i="57"/>
  <c r="BT106" i="57"/>
  <c r="DT187" i="57"/>
  <c r="AC74" i="57"/>
  <c r="CV112" i="57"/>
  <c r="AX134" i="57"/>
  <c r="EN150" i="57"/>
  <c r="BA151" i="57"/>
  <c r="DV130" i="57"/>
  <c r="AD71" i="57"/>
  <c r="FX182" i="57"/>
  <c r="AN150" i="57"/>
  <c r="FH148" i="57"/>
  <c r="FU167" i="57"/>
  <c r="F125" i="57"/>
  <c r="FF171" i="57"/>
  <c r="F117" i="57"/>
  <c r="AW79" i="57"/>
  <c r="GH171" i="57"/>
  <c r="DA102" i="57"/>
  <c r="GH125" i="57"/>
  <c r="AV137" i="57"/>
  <c r="EZ159" i="57"/>
  <c r="FT178" i="57"/>
  <c r="T126" i="57"/>
  <c r="AB180" i="57"/>
  <c r="BM193" i="57"/>
  <c r="DM160" i="57"/>
  <c r="FQ125" i="57"/>
  <c r="DV183" i="57"/>
  <c r="DB153" i="57"/>
  <c r="DB73" i="57"/>
  <c r="EV112" i="57"/>
  <c r="CC72" i="57"/>
  <c r="BQ82" i="57"/>
  <c r="DY113" i="57"/>
  <c r="AK142" i="57"/>
  <c r="AR124" i="57"/>
  <c r="GP143" i="57"/>
  <c r="F153" i="57"/>
  <c r="AF76" i="57"/>
  <c r="V151" i="57"/>
  <c r="GN127" i="57"/>
  <c r="AK84" i="57"/>
  <c r="AJ189" i="57"/>
  <c r="GK99" i="57"/>
  <c r="BH133" i="57"/>
  <c r="M113" i="57"/>
  <c r="FD106" i="57"/>
  <c r="U177" i="57"/>
  <c r="FN175" i="57"/>
  <c r="FU74" i="57"/>
  <c r="L163" i="57"/>
  <c r="D98" i="57"/>
  <c r="FY81" i="57"/>
  <c r="FI147" i="57"/>
  <c r="AF131" i="57"/>
  <c r="FV166" i="57"/>
  <c r="FD96" i="57"/>
  <c r="CX147" i="57"/>
  <c r="BN153" i="57"/>
  <c r="FP109" i="57"/>
  <c r="DX95" i="57"/>
  <c r="CB166" i="57"/>
  <c r="GN84" i="57"/>
  <c r="DV70" i="57"/>
  <c r="DD131" i="57"/>
  <c r="BB163" i="57"/>
  <c r="DF93" i="57"/>
  <c r="H137" i="57"/>
  <c r="EH139" i="57"/>
  <c r="D186" i="57"/>
  <c r="CP150" i="57"/>
  <c r="DN110" i="57"/>
  <c r="AT156" i="57"/>
  <c r="CJ159" i="57"/>
  <c r="FV33" i="57"/>
  <c r="EL191" i="57"/>
  <c r="X134" i="57"/>
  <c r="GL119" i="57"/>
  <c r="GL118" i="57"/>
  <c r="H142" i="57"/>
  <c r="D144" i="57"/>
  <c r="EG82" i="57"/>
  <c r="E162" i="57"/>
  <c r="DP190" i="57"/>
  <c r="U173" i="57"/>
  <c r="GB123" i="57"/>
  <c r="AV179" i="57"/>
  <c r="Q165" i="57"/>
  <c r="EK114" i="57"/>
  <c r="AF65" i="57"/>
  <c r="GJ157" i="57"/>
  <c r="FX192" i="57"/>
  <c r="GL132" i="57"/>
  <c r="GF74" i="57"/>
  <c r="BY121" i="57"/>
  <c r="DB143" i="57"/>
  <c r="DZ71" i="57"/>
  <c r="CJ67" i="57"/>
  <c r="GK184" i="57"/>
  <c r="EN72" i="57"/>
  <c r="GN102" i="57"/>
  <c r="ET71" i="57"/>
  <c r="AZ183" i="57"/>
  <c r="CG101" i="57"/>
  <c r="EB90" i="57"/>
  <c r="DD133" i="57"/>
  <c r="DP171" i="57"/>
  <c r="FV194" i="57"/>
  <c r="BT127" i="57"/>
  <c r="BB101" i="57"/>
  <c r="F193" i="57"/>
  <c r="R112" i="57"/>
  <c r="EZ84" i="57"/>
  <c r="FE192" i="57"/>
  <c r="E84" i="57"/>
  <c r="GP136" i="57"/>
  <c r="BJ181" i="57"/>
  <c r="DX102" i="57"/>
  <c r="GL72" i="57"/>
  <c r="FZ186" i="57"/>
  <c r="FA110" i="57"/>
  <c r="BR106" i="57"/>
  <c r="BA77" i="57"/>
  <c r="AC142" i="57"/>
  <c r="FN153" i="57"/>
  <c r="FQ168" i="57"/>
  <c r="AG74" i="57"/>
  <c r="FV157" i="57"/>
  <c r="FL165" i="57"/>
  <c r="FV136" i="57"/>
  <c r="BF177" i="57"/>
  <c r="CJ192" i="57"/>
  <c r="FY118" i="57"/>
  <c r="X159" i="57"/>
  <c r="FV35" i="57"/>
  <c r="GC179" i="57"/>
  <c r="BE117" i="57"/>
  <c r="BA114" i="57"/>
  <c r="CX173" i="57"/>
  <c r="F51" i="57"/>
  <c r="CL180" i="57"/>
  <c r="BJ71" i="57"/>
  <c r="BK72" i="57" s="1"/>
  <c r="AR149" i="57"/>
  <c r="CD117" i="57"/>
  <c r="CH171" i="57"/>
  <c r="Z178" i="57"/>
  <c r="AA178" i="57" s="1"/>
  <c r="U64" i="57"/>
  <c r="FL184" i="57"/>
  <c r="L107" i="57"/>
  <c r="U149" i="57"/>
  <c r="ER149" i="57"/>
  <c r="FB106" i="57"/>
  <c r="Y142" i="57"/>
  <c r="GL117" i="57"/>
  <c r="FT66" i="57"/>
  <c r="FX155" i="57"/>
  <c r="AX171" i="57"/>
  <c r="ET77" i="57"/>
  <c r="EU77" i="57" s="1"/>
  <c r="AJ141" i="57"/>
  <c r="CF191" i="57"/>
  <c r="BQ173" i="57"/>
  <c r="FB105" i="57"/>
  <c r="DZ143" i="57"/>
  <c r="FH79" i="57"/>
  <c r="CV136" i="57"/>
  <c r="CZ89" i="57"/>
  <c r="GN139" i="57"/>
  <c r="FQ89" i="57"/>
  <c r="DN96" i="57"/>
  <c r="CO180" i="57"/>
  <c r="BA172" i="57"/>
  <c r="CB70" i="57"/>
  <c r="AW96" i="57"/>
  <c r="GL149" i="57"/>
  <c r="AN118" i="57"/>
  <c r="EP181" i="57"/>
  <c r="FV51" i="57"/>
  <c r="GD139" i="57"/>
  <c r="AV144" i="57"/>
  <c r="GL88" i="57"/>
  <c r="CW179" i="57"/>
  <c r="FY95" i="57"/>
  <c r="EC119" i="57"/>
  <c r="AK160" i="57"/>
  <c r="N190" i="57"/>
  <c r="M69" i="57"/>
  <c r="DP185" i="57"/>
  <c r="BA191" i="57"/>
  <c r="AP125" i="57"/>
  <c r="GJ161" i="57"/>
  <c r="AZ66" i="57"/>
  <c r="FX178" i="57"/>
  <c r="Y151" i="57"/>
  <c r="FV137" i="57"/>
  <c r="AS163" i="57"/>
  <c r="FY88" i="57"/>
  <c r="DX74" i="57"/>
  <c r="BD191" i="57"/>
  <c r="DX85" i="57"/>
  <c r="CB84" i="57"/>
  <c r="BJ103" i="57"/>
  <c r="BR180" i="57"/>
  <c r="CH174" i="57"/>
  <c r="BX137" i="57"/>
  <c r="R170" i="57"/>
  <c r="M95" i="57"/>
  <c r="CR76" i="57"/>
  <c r="AX175" i="57"/>
  <c r="BR190" i="57"/>
  <c r="GG180" i="57"/>
  <c r="AG146" i="57"/>
  <c r="FI190" i="57"/>
  <c r="CH186" i="57"/>
  <c r="FJ31" i="57"/>
  <c r="FX96" i="57"/>
  <c r="BM120" i="57"/>
  <c r="GO132" i="57"/>
  <c r="GB76" i="57"/>
  <c r="FP132" i="57"/>
  <c r="BI194" i="57"/>
  <c r="CC94" i="57"/>
  <c r="AL45" i="57"/>
  <c r="FL163" i="57"/>
  <c r="R121" i="57"/>
  <c r="AF157" i="57"/>
  <c r="FR120" i="57"/>
  <c r="GF166" i="57"/>
  <c r="DX112" i="57"/>
  <c r="CP97" i="57"/>
  <c r="GC108" i="57"/>
  <c r="EF119" i="57"/>
  <c r="ES103" i="57"/>
  <c r="CL170" i="57"/>
  <c r="CS69" i="57"/>
  <c r="BI136" i="57"/>
  <c r="EL102" i="57"/>
  <c r="U136" i="57"/>
  <c r="AB109" i="57"/>
  <c r="AW167" i="57"/>
  <c r="FL93" i="57"/>
  <c r="M87" i="57"/>
  <c r="GK112" i="57"/>
  <c r="R153" i="57"/>
  <c r="BD64" i="57"/>
  <c r="FE74" i="57"/>
  <c r="AO71" i="57"/>
  <c r="FZ106" i="57"/>
  <c r="FH151" i="57"/>
  <c r="AC120" i="57"/>
  <c r="FR165" i="57"/>
  <c r="GD174" i="57"/>
  <c r="AH187" i="57"/>
  <c r="J169" i="57"/>
  <c r="J168" i="57"/>
  <c r="BB193" i="57"/>
  <c r="GD27" i="57"/>
  <c r="AJ122" i="57"/>
  <c r="FH189" i="57"/>
  <c r="FI189" i="57"/>
  <c r="FT90" i="57"/>
  <c r="DD129" i="57"/>
  <c r="FY67" i="57"/>
  <c r="EK91" i="57"/>
  <c r="BF161" i="57"/>
  <c r="CK191" i="57"/>
  <c r="EK121" i="57"/>
  <c r="EB135" i="57"/>
  <c r="EW93" i="57"/>
  <c r="EC169" i="57"/>
  <c r="AN142" i="57"/>
  <c r="CV75" i="57"/>
  <c r="AF186" i="57"/>
  <c r="AV120" i="57"/>
  <c r="CP121" i="57"/>
  <c r="DF141" i="57"/>
  <c r="DF146" i="57"/>
  <c r="EV191" i="57"/>
  <c r="FZ125" i="57"/>
  <c r="BM145" i="57"/>
  <c r="CV192" i="57"/>
  <c r="L183" i="57"/>
  <c r="FT100" i="57"/>
  <c r="GL101" i="57"/>
  <c r="BV118" i="57"/>
  <c r="FV18" i="57"/>
  <c r="CB187" i="57"/>
  <c r="BB183" i="57"/>
  <c r="GD13" i="57"/>
  <c r="GH102" i="57"/>
  <c r="AF170" i="57"/>
  <c r="GO122" i="57"/>
  <c r="I185" i="57"/>
  <c r="FX97" i="57"/>
  <c r="ED96" i="57"/>
  <c r="EL106" i="57"/>
  <c r="CP138" i="57"/>
  <c r="GO177" i="57"/>
  <c r="DY103" i="57"/>
  <c r="DA162" i="57"/>
  <c r="GP142" i="57"/>
  <c r="GQ142" i="57" s="1"/>
  <c r="EN131" i="57"/>
  <c r="DM155" i="57"/>
  <c r="FZ113" i="57"/>
  <c r="DQ185" i="57"/>
  <c r="DU125" i="57"/>
  <c r="CZ99" i="57"/>
  <c r="ES185" i="57"/>
  <c r="AV88" i="57"/>
  <c r="EB141" i="57"/>
  <c r="AO170" i="57"/>
  <c r="FH88" i="57"/>
  <c r="N78" i="57"/>
  <c r="O78" i="57" s="1"/>
  <c r="AL81" i="57"/>
  <c r="FI156" i="57"/>
  <c r="CP186" i="57"/>
  <c r="CQ187" i="57" s="1"/>
  <c r="GG103" i="57"/>
  <c r="Z97" i="57"/>
  <c r="ER161" i="57"/>
  <c r="AL183" i="57"/>
  <c r="GB174" i="57"/>
  <c r="D149" i="57"/>
  <c r="AX94" i="57"/>
  <c r="FU137" i="57"/>
  <c r="M86" i="57"/>
  <c r="DJ146" i="57"/>
  <c r="AC175" i="57"/>
  <c r="EF141" i="57"/>
  <c r="AG81" i="57"/>
  <c r="FA84" i="57"/>
  <c r="EZ111" i="57"/>
  <c r="EJ98" i="57"/>
  <c r="CZ145" i="57"/>
  <c r="CH162" i="57"/>
  <c r="FR160" i="57"/>
  <c r="DL175" i="57"/>
  <c r="DT78" i="57"/>
  <c r="FQ147" i="57"/>
  <c r="FJ15" i="57"/>
  <c r="AN67" i="57"/>
  <c r="FT184" i="57"/>
  <c r="CK146" i="57"/>
  <c r="P155" i="57"/>
  <c r="CO160" i="57"/>
  <c r="CR121" i="57"/>
  <c r="BH123" i="57"/>
  <c r="CD160" i="57"/>
  <c r="FY137" i="57"/>
  <c r="FI162" i="57"/>
  <c r="M83" i="57"/>
  <c r="GL126" i="57"/>
  <c r="BB131" i="57"/>
  <c r="GK193" i="57"/>
  <c r="FU169" i="57"/>
  <c r="CG69" i="57"/>
  <c r="FA141" i="57"/>
  <c r="I174" i="57"/>
  <c r="T173" i="57"/>
  <c r="FD114" i="57"/>
  <c r="Q115" i="57"/>
  <c r="GF86" i="57"/>
  <c r="AL148" i="57"/>
  <c r="EJ192" i="57"/>
  <c r="AN103" i="57"/>
  <c r="GF142" i="57"/>
  <c r="FD98" i="57"/>
  <c r="BY144" i="57"/>
  <c r="FE122" i="57"/>
  <c r="FU136" i="57"/>
  <c r="ES132" i="57"/>
  <c r="I141" i="57"/>
  <c r="FV191" i="57"/>
  <c r="EN121" i="57"/>
  <c r="BX119" i="57"/>
  <c r="ET51" i="57"/>
  <c r="EU52" i="57" s="1"/>
  <c r="CC107" i="57"/>
  <c r="BZ90" i="57"/>
  <c r="FX112" i="57"/>
  <c r="F41" i="57"/>
  <c r="M146" i="57"/>
  <c r="FV155" i="57"/>
  <c r="EG99" i="57"/>
  <c r="T190" i="57"/>
  <c r="FF97" i="57"/>
  <c r="BX90" i="57"/>
  <c r="FU106" i="57"/>
  <c r="DN123" i="57"/>
  <c r="FX126" i="57"/>
  <c r="DE132" i="57"/>
  <c r="CD145" i="57"/>
  <c r="GF121" i="57"/>
  <c r="DV113" i="57"/>
  <c r="FE87" i="57"/>
  <c r="DN29" i="57"/>
  <c r="FI103" i="57"/>
  <c r="CF121" i="57"/>
  <c r="BN82" i="57"/>
  <c r="BV181" i="57"/>
  <c r="FH94" i="57"/>
  <c r="FV60" i="57"/>
  <c r="FD141" i="57"/>
  <c r="FT77" i="57"/>
  <c r="EF108" i="57"/>
  <c r="DF64" i="57"/>
  <c r="FB184" i="57"/>
  <c r="ED163" i="57"/>
  <c r="GH91" i="57"/>
  <c r="DJ167" i="57"/>
  <c r="CK183" i="57"/>
  <c r="EO96" i="57"/>
  <c r="FU138" i="57"/>
  <c r="DM167" i="57"/>
  <c r="DZ118" i="57"/>
  <c r="EA118" i="57" s="1"/>
  <c r="GK86" i="57"/>
  <c r="DQ117" i="57"/>
  <c r="CX49" i="57"/>
  <c r="FU181" i="57"/>
  <c r="DM122" i="57"/>
  <c r="BX124" i="57"/>
  <c r="L151" i="57"/>
  <c r="FP72" i="57"/>
  <c r="AC132" i="57"/>
  <c r="EF170" i="57"/>
  <c r="FZ90" i="57"/>
  <c r="FZ89" i="57"/>
  <c r="GA89" i="57" s="1"/>
  <c r="FZ84" i="57"/>
  <c r="FU177" i="57"/>
  <c r="DZ183" i="57"/>
  <c r="EA184" i="57" s="1"/>
  <c r="DH101" i="57"/>
  <c r="P192" i="57"/>
  <c r="GC66" i="57"/>
  <c r="FL115" i="57"/>
  <c r="DN161" i="57"/>
  <c r="CP173" i="57"/>
  <c r="BH179" i="57"/>
  <c r="DJ111" i="57"/>
  <c r="CW147" i="57"/>
  <c r="DD125" i="57"/>
  <c r="N191" i="57"/>
  <c r="EB161" i="57"/>
  <c r="DR102" i="57"/>
  <c r="DI193" i="57"/>
  <c r="DL168" i="57"/>
  <c r="CJ105" i="57"/>
  <c r="DR180" i="57"/>
  <c r="FY163" i="57"/>
  <c r="CO153" i="57"/>
  <c r="CP175" i="57"/>
  <c r="DI95" i="57"/>
  <c r="FQ77" i="57"/>
  <c r="BR89" i="57"/>
  <c r="FJ60" i="57"/>
  <c r="DV107" i="57"/>
  <c r="DV106" i="57"/>
  <c r="DL114" i="57"/>
  <c r="CD76" i="57"/>
  <c r="BF71" i="57"/>
  <c r="CX15" i="57"/>
  <c r="FI82" i="57"/>
  <c r="Z105" i="57"/>
  <c r="CP98" i="57"/>
  <c r="DD181" i="57"/>
  <c r="AZ143" i="57"/>
  <c r="CJ181" i="57"/>
  <c r="CS102" i="57"/>
  <c r="AK75" i="57"/>
  <c r="BE168" i="57"/>
  <c r="DA179" i="57"/>
  <c r="D78" i="57"/>
  <c r="FA190" i="57"/>
  <c r="AW185" i="57"/>
  <c r="EL121" i="57"/>
  <c r="FL138" i="57"/>
  <c r="GB67" i="57"/>
  <c r="GD42" i="57"/>
  <c r="CT190" i="57"/>
  <c r="GK107" i="57"/>
  <c r="CZ98" i="57"/>
  <c r="FV67" i="57"/>
  <c r="EC89" i="57"/>
  <c r="DT166" i="57"/>
  <c r="EO167" i="57"/>
  <c r="FQ166" i="57"/>
  <c r="FH87" i="57"/>
  <c r="CN192" i="57"/>
  <c r="CW74" i="57"/>
  <c r="FN64" i="57"/>
  <c r="EK102" i="57"/>
  <c r="CS144" i="57"/>
  <c r="FL103" i="57"/>
  <c r="BV182" i="57"/>
  <c r="BL139" i="57"/>
  <c r="FF161" i="57"/>
  <c r="FF160" i="57"/>
  <c r="FI136" i="57"/>
  <c r="AK155" i="57"/>
  <c r="GC69" i="57"/>
  <c r="FA81" i="57"/>
  <c r="DT120" i="57"/>
  <c r="AL169" i="57"/>
  <c r="AT122" i="57"/>
  <c r="ER160" i="57"/>
  <c r="V143" i="57"/>
  <c r="EH153" i="57"/>
  <c r="DR87" i="57"/>
  <c r="H125" i="57"/>
  <c r="AH83" i="57"/>
  <c r="CT108" i="57"/>
  <c r="J98" i="57"/>
  <c r="AO89" i="57"/>
  <c r="V79" i="57"/>
  <c r="F137" i="57"/>
  <c r="AB133" i="57"/>
  <c r="EL186" i="57"/>
  <c r="GH130" i="57"/>
  <c r="CX51" i="57"/>
  <c r="GC129" i="57"/>
  <c r="CV93" i="57"/>
  <c r="DL154" i="57"/>
  <c r="FY173" i="57"/>
  <c r="DR136" i="57"/>
  <c r="FV174" i="57"/>
  <c r="ER93" i="57"/>
  <c r="CX65" i="57"/>
  <c r="GB106" i="57"/>
  <c r="ET42" i="57"/>
  <c r="EU42" i="57" s="1"/>
  <c r="CW156" i="57"/>
  <c r="GK169" i="57"/>
  <c r="EJ130" i="57"/>
  <c r="GJ172" i="57"/>
  <c r="DZ182" i="57"/>
  <c r="FA112" i="57"/>
  <c r="DZ114" i="57"/>
  <c r="DZ113" i="57"/>
  <c r="M191" i="57"/>
  <c r="BU157" i="57"/>
  <c r="CV101" i="57"/>
  <c r="Z190" i="57"/>
  <c r="DA70" i="57"/>
  <c r="DZ132" i="57"/>
  <c r="FY139" i="57"/>
  <c r="EN141" i="57"/>
  <c r="CB134" i="57"/>
  <c r="BL132" i="57"/>
  <c r="AO127" i="57"/>
  <c r="AO185" i="57"/>
  <c r="CS184" i="57"/>
  <c r="Q162" i="57"/>
  <c r="J91" i="57"/>
  <c r="EB125" i="57"/>
  <c r="BB185" i="57"/>
  <c r="DM95" i="57"/>
  <c r="BD167" i="57"/>
  <c r="CL143" i="57"/>
  <c r="CM144" i="57" s="1"/>
  <c r="GP160" i="57"/>
  <c r="GB113" i="57"/>
  <c r="FT130" i="57"/>
  <c r="R134" i="57"/>
  <c r="H98" i="57"/>
  <c r="AS145" i="57"/>
  <c r="CJ103" i="57"/>
  <c r="BZ84" i="57"/>
  <c r="CB117" i="57"/>
  <c r="CT110" i="57"/>
  <c r="AT124" i="57"/>
  <c r="DL196" i="57"/>
  <c r="AW178" i="57"/>
  <c r="BD105" i="57"/>
  <c r="FP158" i="57"/>
  <c r="FP163" i="57"/>
  <c r="AK119" i="57"/>
  <c r="FR136" i="57"/>
  <c r="H151" i="57"/>
  <c r="FR76" i="57"/>
  <c r="GF139" i="57"/>
  <c r="GP137" i="57"/>
  <c r="FR175" i="57"/>
  <c r="BT117" i="57"/>
  <c r="FA150" i="57"/>
  <c r="AH150" i="57"/>
  <c r="GL82" i="57"/>
  <c r="GM82" i="57" s="1"/>
  <c r="AC118" i="57"/>
  <c r="GG181" i="57"/>
  <c r="ED141" i="57"/>
  <c r="EZ155" i="57"/>
  <c r="CX84" i="57"/>
  <c r="CX83" i="57"/>
  <c r="DT122" i="57"/>
  <c r="CW184" i="57"/>
  <c r="AT69" i="57"/>
  <c r="DH160" i="57"/>
  <c r="CN85" i="57"/>
  <c r="CC105" i="57"/>
  <c r="BZ159" i="57"/>
  <c r="CN159" i="57"/>
  <c r="CD155" i="57"/>
  <c r="FN173" i="57"/>
  <c r="AC162" i="57"/>
  <c r="FZ168" i="57"/>
  <c r="AF130" i="57"/>
  <c r="FN122" i="57"/>
  <c r="F72" i="57"/>
  <c r="FL178" i="57"/>
  <c r="FU114" i="57"/>
  <c r="BA79" i="57"/>
  <c r="DT191" i="57"/>
  <c r="P122" i="57"/>
  <c r="U111" i="57"/>
  <c r="AX160" i="57"/>
  <c r="AY160" i="57" s="1"/>
  <c r="GO174" i="57"/>
  <c r="FM187" i="57"/>
  <c r="FZ137" i="57"/>
  <c r="N156" i="57"/>
  <c r="FY138" i="57"/>
  <c r="BZ172" i="57"/>
  <c r="GO119" i="57"/>
  <c r="DT124" i="57"/>
  <c r="DN142" i="57"/>
  <c r="FN156" i="57"/>
  <c r="CS75" i="57"/>
  <c r="CT181" i="57"/>
  <c r="CN141" i="57"/>
  <c r="ED117" i="57"/>
  <c r="GH190" i="57"/>
  <c r="DT106" i="57"/>
  <c r="BV157" i="57"/>
  <c r="EH91" i="57"/>
  <c r="CH65" i="57"/>
  <c r="CH64" i="57"/>
  <c r="AP165" i="57"/>
  <c r="AL57" i="57"/>
  <c r="EX192" i="57"/>
  <c r="AX178" i="57"/>
  <c r="FP70" i="57"/>
  <c r="AZ87" i="57"/>
  <c r="GF76" i="57"/>
  <c r="AW147" i="57"/>
  <c r="EV187" i="57"/>
  <c r="GD172" i="57"/>
  <c r="BJ178" i="57"/>
  <c r="AL51" i="57"/>
  <c r="BY191" i="57"/>
  <c r="P159" i="57"/>
  <c r="CL144" i="57"/>
  <c r="FJ74" i="57"/>
  <c r="FJ91" i="57"/>
  <c r="X118" i="57"/>
  <c r="FH91" i="57"/>
  <c r="GB154" i="57"/>
  <c r="GP132" i="57"/>
  <c r="EP97" i="57"/>
  <c r="EQ97" i="57" s="1"/>
  <c r="FA126" i="57"/>
  <c r="DZ157" i="57"/>
  <c r="CF135" i="57"/>
  <c r="GP118" i="57"/>
  <c r="EH113" i="57"/>
  <c r="DM161" i="57"/>
  <c r="DV96" i="57"/>
  <c r="EF172" i="57"/>
  <c r="FH130" i="57"/>
  <c r="CP165" i="57"/>
  <c r="V136" i="57"/>
  <c r="BN156" i="57"/>
  <c r="DN15" i="57"/>
  <c r="DI158" i="57"/>
  <c r="CJ180" i="57"/>
  <c r="EW119" i="57"/>
  <c r="FP171" i="57"/>
  <c r="Q138" i="57"/>
  <c r="V150" i="57"/>
  <c r="FF158" i="57"/>
  <c r="GL191" i="57"/>
  <c r="R174" i="57"/>
  <c r="P88" i="57"/>
  <c r="FP81" i="57"/>
  <c r="L85" i="57"/>
  <c r="P67" i="57"/>
  <c r="CP187" i="57"/>
  <c r="EW73" i="57"/>
  <c r="R150" i="57"/>
  <c r="T162" i="57"/>
  <c r="GC81" i="57"/>
  <c r="FU120" i="57"/>
  <c r="EC105" i="57"/>
  <c r="DL84" i="57"/>
  <c r="FJ190" i="57"/>
  <c r="CP103" i="57"/>
  <c r="EN182" i="57"/>
  <c r="FL85" i="57"/>
  <c r="FN171" i="57"/>
  <c r="FN170" i="57"/>
  <c r="GK175" i="57"/>
  <c r="ER96" i="57"/>
  <c r="BB168" i="57"/>
  <c r="DQ112" i="57"/>
  <c r="AJ181" i="57"/>
  <c r="DZ69" i="57"/>
  <c r="AZ94" i="57"/>
  <c r="GD144" i="57"/>
  <c r="AH72" i="57"/>
  <c r="BE133" i="57"/>
  <c r="FZ171" i="57"/>
  <c r="AG67" i="57"/>
  <c r="EW123" i="57"/>
  <c r="E86" i="57"/>
  <c r="GC110" i="57"/>
  <c r="FU127" i="57"/>
  <c r="GB71" i="57"/>
  <c r="FJ111" i="57"/>
  <c r="AL187" i="57"/>
  <c r="D88" i="57"/>
  <c r="GL111" i="57"/>
  <c r="FN79" i="57"/>
  <c r="Z173" i="57"/>
  <c r="Z172" i="57"/>
  <c r="FH131" i="57"/>
  <c r="GJ183" i="57"/>
  <c r="FB89" i="57"/>
  <c r="DJ137" i="57"/>
  <c r="FJ163" i="57"/>
  <c r="BV121" i="57"/>
  <c r="BW121" i="57" s="1"/>
  <c r="GC150" i="57"/>
  <c r="EH144" i="57"/>
  <c r="DQ74" i="57"/>
  <c r="BI96" i="57"/>
  <c r="DV129" i="57"/>
  <c r="BN79" i="57"/>
  <c r="CR156" i="57"/>
  <c r="AN139" i="57"/>
  <c r="CC86" i="57"/>
  <c r="DQ162" i="57"/>
  <c r="AK151" i="57"/>
  <c r="FN155" i="57"/>
  <c r="FO155" i="57" s="1"/>
  <c r="FN174" i="57"/>
  <c r="AC81" i="57"/>
  <c r="FL151" i="57"/>
  <c r="F38" i="57"/>
  <c r="ES136" i="57"/>
  <c r="FM189" i="57"/>
  <c r="V130" i="57"/>
  <c r="D65" i="57"/>
  <c r="FX138" i="57"/>
  <c r="AB83" i="57"/>
  <c r="FJ26" i="57"/>
  <c r="E185" i="57"/>
  <c r="FA189" i="57"/>
  <c r="DP187" i="57"/>
  <c r="GB177" i="57"/>
  <c r="CT185" i="57"/>
  <c r="CU185" i="57" s="1"/>
  <c r="Q117" i="57"/>
  <c r="FB97" i="57"/>
  <c r="CZ78" i="57"/>
  <c r="AR81" i="57"/>
  <c r="CO115" i="57"/>
  <c r="DQ166" i="57"/>
  <c r="CB64" i="57"/>
  <c r="GL144" i="57"/>
  <c r="DA165" i="57"/>
  <c r="CH122" i="57"/>
  <c r="AP123" i="57"/>
  <c r="AW130" i="57"/>
  <c r="BI171" i="57"/>
  <c r="BR151" i="57"/>
  <c r="DF112" i="57"/>
  <c r="CP161" i="57"/>
  <c r="CF127" i="57"/>
  <c r="FM178" i="57"/>
  <c r="T109" i="57"/>
  <c r="FM88" i="57"/>
  <c r="AS136" i="57"/>
  <c r="GF175" i="57"/>
  <c r="FX146" i="57"/>
  <c r="J120" i="57"/>
  <c r="GK108" i="57"/>
  <c r="E167" i="57"/>
  <c r="ES187" i="57"/>
  <c r="FA193" i="57"/>
  <c r="BF95" i="57"/>
  <c r="GD109" i="57"/>
  <c r="GD108" i="57"/>
  <c r="AD73" i="57"/>
  <c r="FZ114" i="57"/>
  <c r="GA114" i="57" s="1"/>
  <c r="J154" i="57"/>
  <c r="AG189" i="57"/>
  <c r="FJ85" i="57"/>
  <c r="FK85" i="57" s="1"/>
  <c r="FM97" i="57"/>
  <c r="CN115" i="57"/>
  <c r="FX145" i="57"/>
  <c r="EP125" i="57"/>
  <c r="DE160" i="57"/>
  <c r="DR129" i="57"/>
  <c r="AC90" i="57"/>
  <c r="CT154" i="57"/>
  <c r="FY178" i="57"/>
  <c r="BV101" i="57"/>
  <c r="AN83" i="57"/>
  <c r="EL107" i="57"/>
  <c r="BQ150" i="57"/>
  <c r="U91" i="57"/>
  <c r="AB158" i="57"/>
  <c r="GP130" i="57"/>
  <c r="GQ130" i="57" s="1"/>
  <c r="GJ186" i="57"/>
  <c r="AV93" i="57"/>
  <c r="BJ186" i="57"/>
  <c r="GD51" i="57"/>
  <c r="GD50" i="57"/>
  <c r="X94" i="57"/>
  <c r="FY83" i="57"/>
  <c r="BL193" i="57"/>
  <c r="CD123" i="57"/>
  <c r="FD95" i="57"/>
  <c r="FI110" i="57"/>
  <c r="AT159" i="57"/>
  <c r="U163" i="57"/>
  <c r="GF160" i="57"/>
  <c r="FF119" i="57"/>
  <c r="EW181" i="57"/>
  <c r="FZ102" i="57"/>
  <c r="GB153" i="57"/>
  <c r="BM111" i="57"/>
  <c r="DM103" i="57"/>
  <c r="BZ110" i="57"/>
  <c r="FT183" i="57"/>
  <c r="DZ191" i="57"/>
  <c r="BB122" i="57"/>
  <c r="EH183" i="57"/>
  <c r="EJ72" i="57"/>
  <c r="U131" i="57"/>
  <c r="V112" i="57"/>
  <c r="FL123" i="57"/>
  <c r="BJ160" i="57"/>
  <c r="GD25" i="57"/>
  <c r="Q124" i="57"/>
  <c r="CF78" i="57"/>
  <c r="FB147" i="57"/>
  <c r="F17" i="57"/>
  <c r="FU65" i="57"/>
  <c r="FF163" i="57"/>
  <c r="BU141" i="57"/>
  <c r="GF193" i="57"/>
  <c r="D182" i="57"/>
  <c r="EX190" i="57"/>
  <c r="FJ177" i="57"/>
  <c r="FU150" i="57"/>
  <c r="M103" i="57"/>
  <c r="F16" i="57"/>
  <c r="FR138" i="57"/>
  <c r="FS138" i="57" s="1"/>
  <c r="V17" i="57"/>
  <c r="GO73" i="57"/>
  <c r="EV157" i="57"/>
  <c r="DI98" i="57"/>
  <c r="CG111" i="57"/>
  <c r="FM94" i="57"/>
  <c r="EK111" i="57"/>
  <c r="FU168" i="57"/>
  <c r="FN69" i="57"/>
  <c r="DX159" i="57"/>
  <c r="AT109" i="57"/>
  <c r="DH95" i="57"/>
  <c r="CR90" i="57"/>
  <c r="DA174" i="57"/>
  <c r="F70" i="57"/>
  <c r="AS175" i="57"/>
  <c r="DP118" i="57"/>
  <c r="CC124" i="57"/>
  <c r="FJ132" i="57"/>
  <c r="FJ131" i="57"/>
  <c r="AC122" i="57"/>
  <c r="FV55" i="57"/>
  <c r="FE147" i="57"/>
  <c r="BM189" i="57"/>
  <c r="AG94" i="57"/>
  <c r="D189" i="57"/>
  <c r="AC94" i="57"/>
  <c r="GB96" i="57"/>
  <c r="FB157" i="57"/>
  <c r="AR99" i="57"/>
  <c r="FB193" i="57"/>
  <c r="AN158" i="57"/>
  <c r="GJ72" i="57"/>
  <c r="AF91" i="57"/>
  <c r="FV82" i="57"/>
  <c r="GJ86" i="57"/>
  <c r="EN147" i="57"/>
  <c r="FJ170" i="57"/>
  <c r="FK171" i="57" s="1"/>
  <c r="BM86" i="57"/>
  <c r="GC190" i="57"/>
  <c r="GJ173" i="57"/>
  <c r="EL83" i="57"/>
  <c r="GK126" i="57"/>
  <c r="FI64" i="57"/>
  <c r="BT113" i="57"/>
  <c r="FR86" i="57"/>
  <c r="FR85" i="57"/>
  <c r="CJ115" i="57"/>
  <c r="BM74" i="57"/>
  <c r="BR84" i="57"/>
  <c r="EC82" i="57"/>
  <c r="BZ119" i="57"/>
  <c r="ET155" i="57"/>
  <c r="AC172" i="57"/>
  <c r="CZ159" i="57"/>
  <c r="DQ196" i="57"/>
  <c r="CN111" i="57"/>
  <c r="AN149" i="57"/>
  <c r="GB103" i="57"/>
  <c r="AK125" i="57"/>
  <c r="FL91" i="57"/>
  <c r="BI100" i="57"/>
  <c r="M134" i="57"/>
  <c r="FQ154" i="57"/>
  <c r="BT186" i="57"/>
  <c r="GB133" i="57"/>
  <c r="H78" i="57"/>
  <c r="J173" i="57"/>
  <c r="EV193" i="57"/>
  <c r="FJ53" i="57"/>
  <c r="FK53" i="57" s="1"/>
  <c r="F96" i="57"/>
  <c r="FF181" i="57"/>
  <c r="I102" i="57"/>
  <c r="FN165" i="57"/>
  <c r="BY84" i="57"/>
  <c r="FU64" i="57"/>
  <c r="AV74" i="57"/>
  <c r="AX191" i="57"/>
  <c r="DJ147" i="57"/>
  <c r="BL124" i="57"/>
  <c r="GN165" i="57"/>
  <c r="FB88" i="57"/>
  <c r="FC88" i="57" s="1"/>
  <c r="CW110" i="57"/>
  <c r="GG83" i="57"/>
  <c r="AN123" i="57"/>
  <c r="AJ102" i="57"/>
  <c r="BB26" i="57"/>
  <c r="CR117" i="57"/>
  <c r="CN139" i="57"/>
  <c r="E121" i="57"/>
  <c r="BM77" i="57"/>
  <c r="GD69" i="57"/>
  <c r="H113" i="57"/>
  <c r="GH64" i="57"/>
  <c r="BD175" i="57"/>
  <c r="L69" i="57"/>
  <c r="GD160" i="57"/>
  <c r="BP132" i="57"/>
  <c r="GF82" i="57"/>
  <c r="BI182" i="57"/>
  <c r="V39" i="57"/>
  <c r="GB169" i="57"/>
  <c r="AR169" i="57"/>
  <c r="D179" i="57"/>
  <c r="X186" i="57"/>
  <c r="FH83" i="57"/>
  <c r="AD156" i="57"/>
  <c r="BL67" i="57"/>
  <c r="GO142" i="57"/>
  <c r="DF191" i="57"/>
  <c r="DI189" i="57"/>
  <c r="CH157" i="57"/>
  <c r="FY74" i="57"/>
  <c r="EF99" i="57"/>
  <c r="CG103" i="57"/>
  <c r="FH166" i="57"/>
  <c r="EF75" i="57"/>
  <c r="EN159" i="57"/>
  <c r="CT171" i="57"/>
  <c r="AG191" i="57"/>
  <c r="AN66" i="57"/>
  <c r="BL106" i="57"/>
  <c r="AJ146" i="57"/>
  <c r="AC115" i="57"/>
  <c r="EV171" i="57"/>
  <c r="GD183" i="57"/>
  <c r="CG191" i="57"/>
  <c r="FZ75" i="57"/>
  <c r="FP66" i="57"/>
  <c r="DD91" i="57"/>
  <c r="GB182" i="57"/>
  <c r="ER136" i="57"/>
  <c r="FZ118" i="57"/>
  <c r="EF66" i="57"/>
  <c r="EN91" i="57"/>
  <c r="I145" i="57"/>
  <c r="DQ161" i="57"/>
  <c r="EX67" i="57"/>
  <c r="CG83" i="57"/>
  <c r="GO191" i="57"/>
  <c r="FA111" i="57"/>
  <c r="BP107" i="57"/>
  <c r="GL89" i="57"/>
  <c r="AZ153" i="57"/>
  <c r="CN95" i="57"/>
  <c r="FZ165" i="57"/>
  <c r="AZ71" i="57"/>
  <c r="AF190" i="57"/>
  <c r="AF193" i="57"/>
  <c r="ET143" i="57"/>
  <c r="ED189" i="57"/>
  <c r="FT182" i="57"/>
  <c r="CH74" i="57"/>
  <c r="AD194" i="57"/>
  <c r="AE194" i="57" s="1"/>
  <c r="EZ143" i="57"/>
  <c r="GN144" i="57"/>
  <c r="FB181" i="57"/>
  <c r="AX147" i="57"/>
  <c r="CC121" i="57"/>
  <c r="EV70" i="57"/>
  <c r="AT123" i="57"/>
  <c r="GC83" i="57"/>
  <c r="ED136" i="57"/>
  <c r="BB173" i="57"/>
  <c r="EV178" i="57"/>
  <c r="AT88" i="57"/>
  <c r="BX162" i="57"/>
  <c r="GH157" i="57"/>
  <c r="AD178" i="57"/>
  <c r="DB187" i="57"/>
  <c r="ED144" i="57"/>
  <c r="GN119" i="57"/>
  <c r="GK89" i="57"/>
  <c r="FF100" i="57"/>
  <c r="EH112" i="57"/>
  <c r="CD114" i="57"/>
  <c r="H191" i="57"/>
  <c r="ED62" i="57"/>
  <c r="FU124" i="57"/>
  <c r="DU120" i="57"/>
  <c r="DV139" i="57"/>
  <c r="GF153" i="57"/>
  <c r="EC171" i="57"/>
  <c r="DQ127" i="57"/>
  <c r="EG113" i="57"/>
  <c r="EG130" i="57"/>
  <c r="EW183" i="57"/>
  <c r="EP96" i="57"/>
  <c r="DZ108" i="57"/>
  <c r="EZ166" i="57"/>
  <c r="DY142" i="57"/>
  <c r="FP170" i="57"/>
  <c r="EV93" i="57"/>
  <c r="DH172" i="57"/>
  <c r="DD153" i="57"/>
  <c r="DT121" i="57"/>
  <c r="FV112" i="57"/>
  <c r="BZ96" i="57"/>
  <c r="FV171" i="57"/>
  <c r="EC146" i="57"/>
  <c r="CR114" i="57"/>
  <c r="Q177" i="57"/>
  <c r="P89" i="57"/>
  <c r="ER114" i="57"/>
  <c r="AW182" i="57"/>
  <c r="CT94" i="57"/>
  <c r="CT93" i="57"/>
  <c r="U97" i="57"/>
  <c r="BT136" i="57"/>
  <c r="AP71" i="57"/>
  <c r="X77" i="57"/>
  <c r="AD158" i="57"/>
  <c r="FV38" i="57"/>
  <c r="I138" i="57"/>
  <c r="EN67" i="57"/>
  <c r="GO103" i="57"/>
  <c r="ES71" i="57"/>
  <c r="GH141" i="57"/>
  <c r="CT163" i="57"/>
  <c r="FR157" i="57"/>
  <c r="FL121" i="57"/>
  <c r="EH126" i="57"/>
  <c r="BM123" i="57"/>
  <c r="CN163" i="57"/>
  <c r="FE156" i="57"/>
  <c r="CO108" i="57"/>
  <c r="ES115" i="57"/>
  <c r="DJ132" i="57"/>
  <c r="DI79" i="57"/>
  <c r="CS88" i="57"/>
  <c r="ER88" i="57"/>
  <c r="FQ150" i="57"/>
  <c r="DU105" i="57"/>
  <c r="DF94" i="57"/>
  <c r="DF153" i="57"/>
  <c r="EP70" i="57"/>
  <c r="EQ70" i="57" s="1"/>
  <c r="DP65" i="57"/>
  <c r="BL174" i="57"/>
  <c r="FN150" i="57"/>
  <c r="GD57" i="57"/>
  <c r="BX131" i="57"/>
  <c r="EH132" i="57"/>
  <c r="CB175" i="57"/>
  <c r="CP101" i="57"/>
  <c r="BD139" i="57"/>
  <c r="M161" i="57"/>
  <c r="BZ129" i="57"/>
  <c r="BJ167" i="57"/>
  <c r="BD184" i="57"/>
  <c r="BJ171" i="57"/>
  <c r="AJ151" i="57"/>
  <c r="DE184" i="57"/>
  <c r="GJ88" i="57"/>
  <c r="FH159" i="57"/>
  <c r="AZ190" i="57"/>
  <c r="EN177" i="57"/>
  <c r="GH107" i="57"/>
  <c r="GO181" i="57"/>
  <c r="FR130" i="57"/>
  <c r="FS130" i="57" s="1"/>
  <c r="DF81" i="57"/>
  <c r="CS192" i="57"/>
  <c r="AB193" i="57"/>
  <c r="FF66" i="57"/>
  <c r="FF124" i="57"/>
  <c r="DI191" i="57"/>
  <c r="DV102" i="57"/>
  <c r="BY159" i="57"/>
  <c r="DY121" i="57"/>
  <c r="GH123" i="57"/>
  <c r="EF135" i="57"/>
  <c r="BR108" i="57"/>
  <c r="GH172" i="57"/>
  <c r="FB171" i="57"/>
  <c r="GD149" i="57"/>
  <c r="FP77" i="57"/>
  <c r="DV109" i="57"/>
  <c r="BH145" i="57"/>
  <c r="CL173" i="57"/>
  <c r="EP118" i="57"/>
  <c r="FT108" i="57"/>
  <c r="FY136" i="57"/>
  <c r="EZ67" i="57"/>
  <c r="FM148" i="57"/>
  <c r="AN85" i="57"/>
  <c r="AG149" i="57"/>
  <c r="AX156" i="57"/>
  <c r="CN99" i="57"/>
  <c r="BQ187" i="57"/>
  <c r="CX73" i="57"/>
  <c r="AV91" i="57"/>
  <c r="I181" i="57"/>
  <c r="DE81" i="57"/>
  <c r="BA81" i="57"/>
  <c r="BR96" i="57"/>
  <c r="BS97" i="57" s="1"/>
  <c r="N74" i="57"/>
  <c r="O74" i="57" s="1"/>
  <c r="CO86" i="57"/>
  <c r="CX94" i="57"/>
  <c r="AK91" i="57"/>
  <c r="AP120" i="57"/>
  <c r="DB64" i="57"/>
  <c r="CZ66" i="57"/>
  <c r="CT183" i="57"/>
  <c r="CH153" i="57"/>
  <c r="X155" i="57"/>
  <c r="P121" i="57"/>
  <c r="X174" i="57"/>
  <c r="FD107" i="57"/>
  <c r="H90" i="57"/>
  <c r="GD89" i="57"/>
  <c r="AC131" i="57"/>
  <c r="GJ146" i="57"/>
  <c r="FZ97" i="57"/>
  <c r="H105" i="57"/>
  <c r="GD40" i="57"/>
  <c r="ET98" i="57"/>
  <c r="AF173" i="57"/>
  <c r="EW193" i="57"/>
  <c r="BN174" i="57"/>
  <c r="GC189" i="57"/>
  <c r="AD111" i="57"/>
  <c r="AE112" i="57" s="1"/>
  <c r="EV163" i="57"/>
  <c r="BR144" i="57"/>
  <c r="BR143" i="57"/>
  <c r="GP192" i="57"/>
  <c r="FZ78" i="57"/>
  <c r="DE123" i="57"/>
  <c r="DR103" i="57"/>
  <c r="D114" i="57"/>
  <c r="EG93" i="57"/>
  <c r="BY100" i="57"/>
  <c r="AT66" i="57"/>
  <c r="EJ165" i="57"/>
  <c r="CB168" i="57"/>
  <c r="CG127" i="57"/>
  <c r="AF145" i="57"/>
  <c r="EL185" i="57"/>
  <c r="EM186" i="57" s="1"/>
  <c r="EL184" i="57"/>
  <c r="AD183" i="57"/>
  <c r="GH87" i="57"/>
  <c r="FY186" i="57"/>
  <c r="GO183" i="57"/>
  <c r="X74" i="57"/>
  <c r="FE118" i="57"/>
  <c r="AB162" i="57"/>
  <c r="CR147" i="57"/>
  <c r="AD192" i="57"/>
  <c r="BJ172" i="57"/>
  <c r="FL137" i="57"/>
  <c r="D146" i="57"/>
  <c r="FX137" i="57"/>
  <c r="BR150" i="57"/>
  <c r="GD67" i="57"/>
  <c r="FQ70" i="57"/>
  <c r="FH145" i="57"/>
  <c r="CZ173" i="57"/>
  <c r="ER165" i="57"/>
  <c r="GF123" i="57"/>
  <c r="DL166" i="57"/>
  <c r="DQ67" i="57"/>
  <c r="EN151" i="57"/>
  <c r="DJ97" i="57"/>
  <c r="FH183" i="57"/>
  <c r="AH118" i="57"/>
  <c r="FJ117" i="57"/>
  <c r="FK118" i="57" s="1"/>
  <c r="BU99" i="57"/>
  <c r="CB71" i="57"/>
  <c r="AT153" i="57"/>
  <c r="AB132" i="57"/>
  <c r="FN97" i="57"/>
  <c r="I171" i="57"/>
  <c r="GH147" i="57"/>
  <c r="FQ84" i="57"/>
  <c r="AT137" i="57"/>
  <c r="GO133" i="57"/>
  <c r="BA95" i="57"/>
  <c r="GB193" i="57"/>
  <c r="AJ143" i="57"/>
  <c r="GF130" i="57"/>
  <c r="T74" i="57"/>
  <c r="BI142" i="57"/>
  <c r="FF133" i="57"/>
  <c r="CT106" i="57"/>
  <c r="M94" i="57"/>
  <c r="V189" i="57"/>
  <c r="FP107" i="57"/>
  <c r="U100" i="57"/>
  <c r="FJ64" i="57"/>
  <c r="GF99" i="57"/>
  <c r="DR130" i="57"/>
  <c r="DS130" i="57" s="1"/>
  <c r="BZ99" i="57"/>
  <c r="GD131" i="57"/>
  <c r="AK189" i="57"/>
  <c r="BQ170" i="57"/>
  <c r="BU189" i="57"/>
  <c r="DM110" i="57"/>
  <c r="CH136" i="57"/>
  <c r="BN175" i="57"/>
  <c r="EH169" i="57"/>
  <c r="BM78" i="57"/>
  <c r="CN130" i="57"/>
  <c r="AT135" i="57"/>
  <c r="BZ153" i="57"/>
  <c r="EN103" i="57"/>
  <c r="DE187" i="57"/>
  <c r="ED105" i="57"/>
  <c r="D70" i="57"/>
  <c r="AK132" i="57"/>
  <c r="GG78" i="57"/>
  <c r="F46" i="57"/>
  <c r="GD105" i="57"/>
  <c r="I105" i="57"/>
  <c r="AJ71" i="57"/>
  <c r="FT113" i="57"/>
  <c r="AR123" i="57"/>
  <c r="EX85" i="57"/>
  <c r="FJ165" i="57"/>
  <c r="Q85" i="57"/>
  <c r="FL74" i="57"/>
  <c r="H88" i="57"/>
  <c r="L181" i="57"/>
  <c r="V167" i="57"/>
  <c r="FD71" i="57"/>
  <c r="FX172" i="57"/>
  <c r="BJ136" i="57"/>
  <c r="GF73" i="57"/>
  <c r="GC137" i="57"/>
  <c r="ET144" i="57"/>
  <c r="DB184" i="57"/>
  <c r="FL64" i="57"/>
  <c r="CR193" i="57"/>
  <c r="DH149" i="57"/>
  <c r="BX109" i="57"/>
  <c r="EX174" i="57"/>
  <c r="DU146" i="57"/>
  <c r="AO142" i="57"/>
  <c r="GN189" i="57"/>
  <c r="BV74" i="57"/>
  <c r="EP148" i="57"/>
  <c r="DY78" i="57"/>
  <c r="BB146" i="57"/>
  <c r="AH148" i="57"/>
  <c r="CP93" i="57"/>
  <c r="DB149" i="57"/>
  <c r="R165" i="57"/>
  <c r="AP156" i="57"/>
  <c r="GK168" i="57"/>
  <c r="BM127" i="57"/>
  <c r="GO158" i="57"/>
  <c r="GL169" i="57"/>
  <c r="GM169" i="57" s="1"/>
  <c r="Q149" i="57"/>
  <c r="L122" i="57"/>
  <c r="FV115" i="57"/>
  <c r="FY166" i="57"/>
  <c r="AC174" i="57"/>
  <c r="BN193" i="57"/>
  <c r="ER143" i="57"/>
  <c r="AB105" i="57"/>
  <c r="BE137" i="57"/>
  <c r="GN105" i="57"/>
  <c r="GJ184" i="57"/>
  <c r="Q185" i="57"/>
  <c r="GL146" i="57"/>
  <c r="GM146" i="57" s="1"/>
  <c r="GK125" i="57"/>
  <c r="FL100" i="57"/>
  <c r="BA118" i="57"/>
  <c r="DP86" i="57"/>
  <c r="FQ156" i="57"/>
  <c r="FB102" i="57"/>
  <c r="FU115" i="57"/>
  <c r="I169" i="57"/>
  <c r="GN95" i="57"/>
  <c r="CR70" i="57"/>
  <c r="CD141" i="57"/>
  <c r="AK89" i="57"/>
  <c r="DA156" i="57"/>
  <c r="BZ156" i="57"/>
  <c r="DA97" i="57"/>
  <c r="FF150" i="57"/>
  <c r="DE146" i="57"/>
  <c r="D135" i="57"/>
  <c r="FA105" i="57"/>
  <c r="AC160" i="57"/>
  <c r="CX193" i="57"/>
  <c r="CL74" i="57"/>
  <c r="I85" i="57"/>
  <c r="GB183" i="57"/>
  <c r="AH95" i="57"/>
  <c r="AC186" i="57"/>
  <c r="FV123" i="57"/>
  <c r="H171" i="57"/>
  <c r="FL171" i="57"/>
  <c r="BE95" i="57"/>
  <c r="BX193" i="57"/>
  <c r="AJ106" i="57"/>
  <c r="FL124" i="57"/>
  <c r="EW70" i="57"/>
  <c r="FR121" i="57"/>
  <c r="L192" i="57"/>
  <c r="CW125" i="57"/>
  <c r="FB159" i="57"/>
  <c r="FC159" i="57" s="1"/>
  <c r="DL67" i="57"/>
  <c r="DU64" i="57"/>
  <c r="DQ125" i="57"/>
  <c r="DB97" i="57"/>
  <c r="DC97" i="57" s="1"/>
  <c r="CF76" i="57"/>
  <c r="CH30" i="57"/>
  <c r="DX121" i="57"/>
  <c r="CB158" i="57"/>
  <c r="BU88" i="57"/>
  <c r="GN133" i="57"/>
  <c r="GP96" i="57"/>
  <c r="F64" i="57"/>
  <c r="DD189" i="57"/>
  <c r="R186" i="57"/>
  <c r="S186" i="57" s="1"/>
  <c r="AT102" i="57"/>
  <c r="AU103" i="57" s="1"/>
  <c r="BV189" i="57"/>
  <c r="BW190" i="57" s="1"/>
  <c r="BB62" i="57"/>
  <c r="FF165" i="57"/>
  <c r="FG166" i="57" s="1"/>
  <c r="AD123" i="57"/>
  <c r="AE124" i="57" s="1"/>
  <c r="FM186" i="57"/>
  <c r="GO81" i="57"/>
  <c r="H186" i="57"/>
  <c r="M147" i="57"/>
  <c r="Y122" i="57"/>
  <c r="EX94" i="57"/>
  <c r="BL100" i="57"/>
  <c r="FZ112" i="57"/>
  <c r="ER166" i="57"/>
  <c r="GO163" i="57"/>
  <c r="EJ119" i="57"/>
  <c r="CR142" i="57"/>
  <c r="GL167" i="57"/>
  <c r="CZ117" i="57"/>
  <c r="CF66" i="57"/>
  <c r="BU79" i="57"/>
  <c r="AN93" i="57"/>
  <c r="EC153" i="57"/>
  <c r="BR62" i="57"/>
  <c r="DI77" i="57"/>
  <c r="EG86" i="57"/>
  <c r="M172" i="57"/>
  <c r="DU180" i="57"/>
  <c r="AN154" i="57"/>
  <c r="AC112" i="57"/>
  <c r="FT173" i="57"/>
  <c r="AG100" i="57"/>
  <c r="EZ95" i="57"/>
  <c r="M105" i="57"/>
  <c r="U88" i="57"/>
  <c r="FN127" i="57"/>
  <c r="BA100" i="57"/>
  <c r="GO98" i="57"/>
  <c r="FD189" i="57"/>
  <c r="L72" i="57"/>
  <c r="FD126" i="57"/>
  <c r="FZ71" i="57"/>
  <c r="P184" i="57"/>
  <c r="Y118" i="57"/>
  <c r="EC158" i="57"/>
  <c r="EV162" i="57"/>
  <c r="GN186" i="57"/>
  <c r="ES100" i="57"/>
  <c r="BX190" i="57"/>
  <c r="EP84" i="57"/>
  <c r="EP73" i="57"/>
  <c r="DI112" i="57"/>
  <c r="CB177" i="57"/>
  <c r="GL67" i="57"/>
  <c r="CZ75" i="57"/>
  <c r="EJ82" i="57"/>
  <c r="CT166" i="57"/>
  <c r="FL142" i="57"/>
  <c r="BB139" i="57"/>
  <c r="DT180" i="57"/>
  <c r="DL184" i="57"/>
  <c r="BT95" i="57"/>
  <c r="E90" i="57"/>
  <c r="BH96" i="57"/>
  <c r="CS145" i="57"/>
  <c r="M149" i="57"/>
  <c r="F59" i="57"/>
  <c r="DI190" i="57"/>
  <c r="R119" i="57"/>
  <c r="FB121" i="57"/>
  <c r="FQ108" i="57"/>
  <c r="FU141" i="57"/>
  <c r="BF137" i="57"/>
  <c r="M70" i="57"/>
  <c r="GF95" i="57"/>
  <c r="FH179" i="57"/>
  <c r="FT181" i="57"/>
  <c r="GK187" i="57"/>
  <c r="EC185" i="57"/>
  <c r="E85" i="57"/>
  <c r="FY107" i="57"/>
  <c r="F146" i="57"/>
  <c r="EZ193" i="57"/>
  <c r="FT87" i="57"/>
  <c r="DJ171" i="57"/>
  <c r="DJ170" i="57"/>
  <c r="DT110" i="57"/>
  <c r="EV94" i="57"/>
  <c r="CJ83" i="57"/>
  <c r="GD43" i="57"/>
  <c r="EV131" i="57"/>
  <c r="CT103" i="57"/>
  <c r="GN151" i="57"/>
  <c r="EB96" i="57"/>
  <c r="DX98" i="57"/>
  <c r="CC129" i="57"/>
  <c r="CO78" i="57"/>
  <c r="AV71" i="57"/>
  <c r="EP146" i="57"/>
  <c r="CC191" i="57"/>
  <c r="CJ120" i="57"/>
  <c r="EH193" i="57"/>
  <c r="P101" i="57"/>
  <c r="FV122" i="57"/>
  <c r="GF110" i="57"/>
  <c r="FQ127" i="57"/>
  <c r="CO76" i="57"/>
  <c r="CK118" i="57"/>
  <c r="EF193" i="57"/>
  <c r="T111" i="57"/>
  <c r="EW184" i="57"/>
  <c r="FJ119" i="57"/>
  <c r="Z124" i="57"/>
  <c r="AA124" i="57" s="1"/>
  <c r="GJ102" i="57"/>
  <c r="T129" i="57"/>
  <c r="CX158" i="57"/>
  <c r="DP110" i="57"/>
  <c r="AL101" i="57"/>
  <c r="FD123" i="57"/>
  <c r="EK118" i="57"/>
  <c r="BL69" i="57"/>
  <c r="FQ75" i="57"/>
  <c r="DY125" i="57"/>
  <c r="DR82" i="57"/>
  <c r="FV64" i="57"/>
  <c r="BM109" i="57"/>
  <c r="Z166" i="57"/>
  <c r="EG181" i="57"/>
  <c r="R147" i="57"/>
  <c r="BB84" i="57"/>
  <c r="BC84" i="57" s="1"/>
  <c r="FU113" i="57"/>
  <c r="BT159" i="57"/>
  <c r="DT137" i="57"/>
  <c r="AS73" i="57"/>
  <c r="BA111" i="57"/>
  <c r="GD115" i="57"/>
  <c r="EK187" i="57"/>
  <c r="FH101" i="57"/>
  <c r="FI118" i="57"/>
  <c r="AN167" i="57"/>
  <c r="GJ148" i="57"/>
  <c r="N65" i="57"/>
  <c r="GO83" i="57"/>
  <c r="FB130" i="57"/>
  <c r="AG111" i="57"/>
  <c r="D91" i="57"/>
  <c r="GO136" i="57"/>
  <c r="Y100" i="57"/>
  <c r="GG166" i="57"/>
  <c r="Y93" i="57"/>
  <c r="ES78" i="57"/>
  <c r="GN117" i="57"/>
  <c r="FL166" i="57"/>
  <c r="EG127" i="57"/>
  <c r="ER181" i="57"/>
  <c r="FJ105" i="57"/>
  <c r="DE190" i="57"/>
  <c r="GF150" i="57"/>
  <c r="ET102" i="57"/>
  <c r="CV182" i="57"/>
  <c r="N144" i="57"/>
  <c r="CH58" i="57"/>
  <c r="DP149" i="57"/>
  <c r="P146" i="57"/>
  <c r="BL96" i="57"/>
  <c r="AV82" i="57"/>
  <c r="AN98" i="57"/>
  <c r="GP131" i="57"/>
  <c r="GQ131" i="57" s="1"/>
  <c r="DQ138" i="57"/>
  <c r="GG182" i="57"/>
  <c r="GO105" i="57"/>
  <c r="GO184" i="57"/>
  <c r="AR118" i="57"/>
  <c r="GC146" i="57"/>
  <c r="AX138" i="57"/>
  <c r="GP117" i="57"/>
  <c r="AF151" i="57"/>
  <c r="I137" i="57"/>
  <c r="DE185" i="57"/>
  <c r="EL181" i="57"/>
  <c r="BB90" i="57"/>
  <c r="AK95" i="57"/>
  <c r="CN191" i="57"/>
  <c r="FZ64" i="57"/>
  <c r="DJ87" i="57"/>
  <c r="FX93" i="57"/>
  <c r="GD21" i="57"/>
  <c r="DQ102" i="57"/>
  <c r="DV192" i="57"/>
  <c r="EF169" i="57"/>
  <c r="BV179" i="57"/>
  <c r="DN83" i="57"/>
  <c r="EK141" i="57"/>
  <c r="CF172" i="57"/>
  <c r="AO98" i="57"/>
  <c r="AZ192" i="57"/>
  <c r="GH168" i="57"/>
  <c r="GI169" i="57" s="1"/>
  <c r="FJ154" i="57"/>
  <c r="FU84" i="57"/>
  <c r="DM168" i="57"/>
  <c r="FT149" i="57"/>
  <c r="E192" i="57"/>
  <c r="GC124" i="57"/>
  <c r="DI115" i="57"/>
  <c r="GH86" i="57"/>
  <c r="EL178" i="57"/>
  <c r="GC88" i="57"/>
  <c r="CZ122" i="57"/>
  <c r="BY118" i="57"/>
  <c r="FI193" i="57"/>
  <c r="DY85" i="57"/>
  <c r="FJ16" i="57"/>
  <c r="DY150" i="57"/>
  <c r="EP105" i="57"/>
  <c r="GP86" i="57"/>
  <c r="CG84" i="57"/>
  <c r="EZ127" i="57"/>
  <c r="DD147" i="57"/>
  <c r="BJ91" i="57"/>
  <c r="AD166" i="57"/>
  <c r="AR192" i="57"/>
  <c r="Q181" i="57"/>
  <c r="EC129" i="57"/>
  <c r="EG175" i="57"/>
  <c r="FN142" i="57"/>
  <c r="FY110" i="57"/>
  <c r="ET127" i="57"/>
  <c r="ER168" i="57"/>
  <c r="GP81" i="57"/>
  <c r="DJ96" i="57"/>
  <c r="GH175" i="57"/>
  <c r="FL77" i="57"/>
  <c r="FI75" i="57"/>
  <c r="GC196" i="57"/>
  <c r="DJ135" i="57"/>
  <c r="DF138" i="57"/>
  <c r="FE93" i="57"/>
  <c r="FJ49" i="57"/>
  <c r="FT133" i="57"/>
  <c r="CH11" i="57"/>
  <c r="DA124" i="57"/>
  <c r="AP83" i="57"/>
  <c r="FX132" i="57"/>
  <c r="CG185" i="57"/>
  <c r="DF125" i="57"/>
  <c r="DN125" i="57"/>
  <c r="ET62" i="57"/>
  <c r="GD110" i="57"/>
  <c r="EV161" i="57"/>
  <c r="DP155" i="57"/>
  <c r="FH78" i="57"/>
  <c r="EV123" i="57"/>
  <c r="GG91" i="57"/>
  <c r="DN119" i="57"/>
  <c r="BH111" i="57"/>
  <c r="FR170" i="57"/>
  <c r="FS170" i="57" s="1"/>
  <c r="EL90" i="57"/>
  <c r="EM90" i="57" s="1"/>
  <c r="CX34" i="57"/>
  <c r="CJ125" i="57"/>
  <c r="GB142" i="57"/>
  <c r="EP165" i="57"/>
  <c r="DN139" i="57"/>
  <c r="FV100" i="57"/>
  <c r="FR162" i="57"/>
  <c r="CS105" i="57"/>
  <c r="BU114" i="57"/>
  <c r="DL79" i="57"/>
  <c r="EW171" i="57"/>
  <c r="CO125" i="57"/>
  <c r="EK191" i="57"/>
  <c r="GD70" i="57"/>
  <c r="GE70" i="57" s="1"/>
  <c r="BR132" i="57"/>
  <c r="FD117" i="57"/>
  <c r="BF166" i="57"/>
  <c r="BV170" i="57"/>
  <c r="CO98" i="57"/>
  <c r="AG109" i="57"/>
  <c r="AV123" i="57"/>
  <c r="CW94" i="57"/>
  <c r="AL126" i="57"/>
  <c r="CT72" i="57"/>
  <c r="DJ125" i="57"/>
  <c r="J118" i="57"/>
  <c r="AV122" i="57"/>
  <c r="DD143" i="57"/>
  <c r="Z121" i="57"/>
  <c r="AF189" i="57"/>
  <c r="CW189" i="57"/>
  <c r="EZ167" i="57"/>
  <c r="EF138" i="57"/>
  <c r="FT131" i="57"/>
  <c r="EO87" i="57"/>
  <c r="FY123" i="57"/>
  <c r="E190" i="57"/>
  <c r="AS189" i="57"/>
  <c r="P194" i="57"/>
  <c r="ES117" i="57"/>
  <c r="DP109" i="57"/>
  <c r="FX110" i="57"/>
  <c r="DI143" i="57"/>
  <c r="FJ43" i="57"/>
  <c r="V41" i="57"/>
  <c r="W42" i="57" s="1"/>
  <c r="GF127" i="57"/>
  <c r="CV121" i="57"/>
  <c r="EV118" i="57"/>
  <c r="EG133" i="57"/>
  <c r="BP182" i="57"/>
  <c r="FZ151" i="57"/>
  <c r="FF93" i="57"/>
  <c r="CC144" i="57"/>
  <c r="AO175" i="57"/>
  <c r="FQ119" i="57"/>
  <c r="EW78" i="57"/>
  <c r="GN132" i="57"/>
  <c r="FD75" i="57"/>
  <c r="DQ139" i="57"/>
  <c r="BL119" i="57"/>
  <c r="AB100" i="57"/>
  <c r="AR145" i="57"/>
  <c r="CV99" i="57"/>
  <c r="AP99" i="57"/>
  <c r="CS138" i="57"/>
  <c r="CD71" i="57"/>
  <c r="EG124" i="57"/>
  <c r="AN127" i="57"/>
  <c r="EH185" i="57"/>
  <c r="AS147" i="57"/>
  <c r="EW175" i="57"/>
  <c r="V98" i="57"/>
  <c r="FJ136" i="57"/>
  <c r="FK136" i="57" s="1"/>
  <c r="EP81" i="57"/>
  <c r="FY84" i="57"/>
  <c r="GD72" i="57"/>
  <c r="EK79" i="57"/>
  <c r="FX118" i="57"/>
  <c r="EG101" i="57"/>
  <c r="GJ153" i="57"/>
  <c r="GN87" i="57"/>
  <c r="DN79" i="57"/>
  <c r="EN88" i="57"/>
  <c r="CH86" i="57"/>
  <c r="FY87" i="57"/>
  <c r="ES149" i="57"/>
  <c r="AL170" i="57"/>
  <c r="BL134" i="57"/>
  <c r="AT107" i="57"/>
  <c r="CD158" i="57"/>
  <c r="X100" i="57"/>
  <c r="AB173" i="57"/>
  <c r="CV169" i="57"/>
  <c r="AH98" i="57"/>
  <c r="AB169" i="57"/>
  <c r="Q118" i="57"/>
  <c r="GD151" i="57"/>
  <c r="AC101" i="57"/>
  <c r="GP88" i="57"/>
  <c r="BZ77" i="57"/>
  <c r="FH193" i="57"/>
  <c r="DU187" i="57"/>
  <c r="BV108" i="57"/>
  <c r="FV109" i="57"/>
  <c r="BL179" i="57"/>
  <c r="I110" i="57"/>
  <c r="GD146" i="57"/>
  <c r="AD143" i="57"/>
  <c r="FM100" i="57"/>
  <c r="AX100" i="57"/>
  <c r="FX111" i="57"/>
  <c r="V19" i="57"/>
  <c r="V192" i="57"/>
  <c r="H67" i="57"/>
  <c r="DZ173" i="57"/>
  <c r="FE162" i="57"/>
  <c r="FM137" i="57"/>
  <c r="BA184" i="57"/>
  <c r="DB113" i="57"/>
  <c r="BR139" i="57"/>
  <c r="BM108" i="57"/>
  <c r="FA97" i="57"/>
  <c r="BZ75" i="57"/>
  <c r="BZ74" i="57"/>
  <c r="CL138" i="57"/>
  <c r="CM138" i="57" s="1"/>
  <c r="R90" i="57"/>
  <c r="BZ182" i="57"/>
  <c r="FY70" i="57"/>
  <c r="J159" i="57"/>
  <c r="K160" i="57" s="1"/>
  <c r="FV181" i="57"/>
  <c r="GN168" i="57"/>
  <c r="EZ156" i="57"/>
  <c r="BI85" i="57"/>
  <c r="J191" i="57"/>
  <c r="BF195" i="57"/>
  <c r="R148" i="57"/>
  <c r="GC144" i="57"/>
  <c r="BM131" i="57"/>
  <c r="FH67" i="57"/>
  <c r="FV29" i="57"/>
  <c r="AV72" i="57"/>
  <c r="FD129" i="57"/>
  <c r="ES72" i="57"/>
  <c r="GD18" i="57"/>
  <c r="EK72" i="57"/>
  <c r="FI150" i="57"/>
  <c r="FH138" i="57"/>
  <c r="DZ107" i="57"/>
  <c r="AJ149" i="57"/>
  <c r="CX162" i="57"/>
  <c r="DB102" i="57"/>
  <c r="EC117" i="57"/>
  <c r="CZ150" i="57"/>
  <c r="EW170" i="57"/>
  <c r="DU75" i="57"/>
  <c r="CH48" i="57"/>
  <c r="E159" i="57"/>
  <c r="AP69" i="57"/>
  <c r="AB137" i="57"/>
  <c r="FZ77" i="57"/>
  <c r="EZ131" i="57"/>
  <c r="Z102" i="57"/>
  <c r="Z101" i="57"/>
  <c r="GG108" i="57"/>
  <c r="AF93" i="57"/>
  <c r="GN182" i="57"/>
  <c r="AB189" i="57"/>
  <c r="V84" i="57"/>
  <c r="FF111" i="57"/>
  <c r="BA186" i="57"/>
  <c r="FF107" i="57"/>
  <c r="AR137" i="57"/>
  <c r="GO150" i="57"/>
  <c r="Y138" i="57"/>
  <c r="CD194" i="57"/>
  <c r="AH179" i="57"/>
  <c r="FT84" i="57"/>
  <c r="CZ138" i="57"/>
  <c r="EN156" i="57"/>
  <c r="EO106" i="57"/>
  <c r="CT191" i="57"/>
  <c r="GH101" i="57"/>
  <c r="CJ154" i="57"/>
  <c r="DR141" i="57"/>
  <c r="EN64" i="57"/>
  <c r="AG113" i="57"/>
  <c r="CR158" i="57"/>
  <c r="CL160" i="57"/>
  <c r="R120" i="57"/>
  <c r="FU87" i="57"/>
  <c r="CB119" i="57"/>
  <c r="CW165" i="57"/>
  <c r="ET185" i="57"/>
  <c r="BN115" i="57"/>
  <c r="FJ168" i="57"/>
  <c r="FT170" i="57"/>
  <c r="FY142" i="57"/>
  <c r="CJ172" i="57"/>
  <c r="FH109" i="57"/>
  <c r="J187" i="57"/>
  <c r="AT189" i="57"/>
  <c r="FX67" i="57"/>
  <c r="CK101" i="57"/>
  <c r="GP76" i="57"/>
  <c r="AR189" i="57"/>
  <c r="AK186" i="57"/>
  <c r="CG122" i="57"/>
  <c r="DJ191" i="57"/>
  <c r="GK71" i="57"/>
  <c r="L121" i="57"/>
  <c r="EZ83" i="57"/>
  <c r="GN101" i="57"/>
  <c r="EC114" i="57"/>
  <c r="ED33" i="57"/>
  <c r="AX193" i="57"/>
  <c r="CV125" i="57"/>
  <c r="BP130" i="57"/>
  <c r="DP191" i="57"/>
  <c r="FU88" i="57"/>
  <c r="DP136" i="57"/>
  <c r="FZ117" i="57"/>
  <c r="DA96" i="57"/>
  <c r="BT111" i="57"/>
  <c r="AC141" i="57"/>
  <c r="AD142" i="57"/>
  <c r="AB170" i="57"/>
  <c r="FN131" i="57"/>
  <c r="M119" i="57"/>
  <c r="GK137" i="57"/>
  <c r="D122" i="57"/>
  <c r="FZ127" i="57"/>
  <c r="AV181" i="57"/>
  <c r="GD14" i="57"/>
  <c r="GE14" i="57" s="1"/>
  <c r="AV165" i="57"/>
  <c r="BR123" i="57"/>
  <c r="BS123" i="57" s="1"/>
  <c r="FL118" i="57"/>
  <c r="CF64" i="57"/>
  <c r="FH181" i="57"/>
  <c r="ES171" i="57"/>
  <c r="Q135" i="57"/>
  <c r="AV177" i="57"/>
  <c r="EX120" i="57"/>
  <c r="CD192" i="57"/>
  <c r="BZ138" i="57"/>
  <c r="FT94" i="57"/>
  <c r="DR69" i="57"/>
  <c r="FB127" i="57"/>
  <c r="CV123" i="57"/>
  <c r="DI81" i="57"/>
  <c r="FI111" i="57"/>
  <c r="CV66" i="57"/>
  <c r="BX191" i="57"/>
  <c r="DU150" i="57"/>
  <c r="BF146" i="57"/>
  <c r="GC180" i="57"/>
  <c r="GF187" i="57"/>
  <c r="AZ105" i="57"/>
  <c r="CB72" i="57"/>
  <c r="L132" i="57"/>
  <c r="BQ138" i="57"/>
  <c r="EJ159" i="57"/>
  <c r="CL182" i="57"/>
  <c r="CX189" i="57"/>
  <c r="FT79" i="57"/>
  <c r="FU122" i="57"/>
  <c r="FZ69" i="57"/>
  <c r="R97" i="57"/>
  <c r="FF130" i="57"/>
  <c r="FI168" i="57"/>
  <c r="FT81" i="57"/>
  <c r="BJ110" i="57"/>
  <c r="AL133" i="57"/>
  <c r="FA117" i="57"/>
  <c r="R179" i="57"/>
  <c r="FM143" i="57"/>
  <c r="AF129" i="57"/>
  <c r="EZ122" i="57"/>
  <c r="AN157" i="57"/>
  <c r="EZ145" i="57"/>
  <c r="GL136" i="57"/>
  <c r="EB184" i="57"/>
  <c r="EB124" i="57"/>
  <c r="CV102" i="57"/>
  <c r="DT66" i="57"/>
  <c r="FI76" i="57"/>
  <c r="BR135" i="57"/>
  <c r="CV127" i="57"/>
  <c r="CT170" i="57"/>
  <c r="CT169" i="57"/>
  <c r="AK122" i="57"/>
  <c r="CD73" i="57"/>
  <c r="GN75" i="57"/>
  <c r="AZ159" i="57"/>
  <c r="CZ184" i="57"/>
  <c r="CC185" i="57"/>
  <c r="ET50" i="57"/>
  <c r="AV145" i="57"/>
  <c r="GB175" i="57"/>
  <c r="AJ136" i="57"/>
  <c r="AP132" i="57"/>
  <c r="GH154" i="57"/>
  <c r="R161" i="57"/>
  <c r="R160" i="57"/>
  <c r="GK177" i="57"/>
  <c r="FT83" i="57"/>
  <c r="V122" i="57"/>
  <c r="EG190" i="57"/>
  <c r="BU144" i="57"/>
  <c r="AX111" i="57"/>
  <c r="BH166" i="57"/>
  <c r="FD110" i="57"/>
  <c r="BL129" i="57"/>
  <c r="GP94" i="57"/>
  <c r="GB149" i="57"/>
  <c r="GJ89" i="57"/>
  <c r="DD155" i="57"/>
  <c r="DD97" i="57"/>
  <c r="GC181" i="57"/>
  <c r="DV162" i="57"/>
  <c r="FR81" i="57"/>
  <c r="BT173" i="57"/>
  <c r="EV78" i="57"/>
  <c r="Z111" i="57"/>
  <c r="EJ147" i="57"/>
  <c r="CT142" i="57"/>
  <c r="AL52" i="57"/>
  <c r="AG77" i="57"/>
  <c r="FT154" i="57"/>
  <c r="Z159" i="57"/>
  <c r="FE121" i="57"/>
  <c r="GN146" i="57"/>
  <c r="BU94" i="57"/>
  <c r="J179" i="57"/>
  <c r="U96" i="57"/>
  <c r="FY86" i="57"/>
  <c r="E114" i="57"/>
  <c r="FY134" i="57"/>
  <c r="EV165" i="57"/>
  <c r="BV136" i="57"/>
  <c r="BL175" i="57"/>
  <c r="FF81" i="57"/>
  <c r="FJ102" i="57"/>
  <c r="AB121" i="57"/>
  <c r="FQ96" i="57"/>
  <c r="FD157" i="57"/>
  <c r="EZ151" i="57"/>
  <c r="FM133" i="57"/>
  <c r="DQ93" i="57"/>
  <c r="FU154" i="57"/>
  <c r="BR53" i="57"/>
  <c r="BS53" i="57" s="1"/>
  <c r="FX107" i="57"/>
  <c r="EX183" i="57"/>
  <c r="BM166" i="57"/>
  <c r="CH62" i="57"/>
  <c r="CH61" i="57"/>
  <c r="Z85" i="57"/>
  <c r="AN185" i="57"/>
  <c r="CV193" i="57"/>
  <c r="E181" i="57"/>
  <c r="AJ89" i="57"/>
  <c r="BR100" i="57"/>
  <c r="EV180" i="57"/>
  <c r="Q182" i="57"/>
  <c r="AL91" i="57"/>
  <c r="AM91" i="57" s="1"/>
  <c r="GG77" i="57"/>
  <c r="J172" i="57"/>
  <c r="GO111" i="57"/>
  <c r="FQ131" i="57"/>
  <c r="GP109" i="57"/>
  <c r="GP108" i="57"/>
  <c r="GG158" i="57"/>
  <c r="T120" i="57"/>
  <c r="AL161" i="57"/>
  <c r="AM161" i="57" s="1"/>
  <c r="CC189" i="57"/>
  <c r="DM186" i="57"/>
  <c r="V26" i="57"/>
  <c r="GB119" i="57"/>
  <c r="AJ103" i="57"/>
  <c r="R196" i="57"/>
  <c r="AO171" i="57"/>
  <c r="FE143" i="57"/>
  <c r="EP187" i="57"/>
  <c r="FU73" i="57"/>
  <c r="ED133" i="57"/>
  <c r="ED132" i="57"/>
  <c r="GD30" i="57"/>
  <c r="GE31" i="57" s="1"/>
  <c r="CC151" i="57"/>
  <c r="EB148" i="57"/>
  <c r="DF77" i="57"/>
  <c r="DE181" i="57"/>
  <c r="GG130" i="57"/>
  <c r="DH76" i="57"/>
  <c r="BN66" i="57"/>
  <c r="CZ192" i="57"/>
  <c r="AX72" i="57"/>
  <c r="BU113" i="57"/>
  <c r="CP127" i="57"/>
  <c r="V157" i="57"/>
  <c r="V156" i="57"/>
  <c r="AV86" i="57"/>
  <c r="EC184" i="57"/>
  <c r="DF165" i="57"/>
  <c r="CF73" i="57"/>
  <c r="AO115" i="57"/>
  <c r="CD65" i="57"/>
  <c r="Z189" i="57"/>
  <c r="BE78" i="57"/>
  <c r="DH192" i="57"/>
  <c r="D159" i="57"/>
  <c r="DX185" i="57"/>
  <c r="GG69" i="57"/>
  <c r="U180" i="57"/>
  <c r="FB109" i="57"/>
  <c r="FB108" i="57"/>
  <c r="AG98" i="57"/>
  <c r="ET193" i="57"/>
  <c r="EU193" i="57" s="1"/>
  <c r="DT185" i="57"/>
  <c r="DQ190" i="57"/>
  <c r="CH33" i="57"/>
  <c r="GL120" i="57"/>
  <c r="GM120" i="57" s="1"/>
  <c r="GG191" i="57"/>
  <c r="FD168" i="57"/>
  <c r="ES178" i="57"/>
  <c r="FA73" i="57"/>
  <c r="FJ181" i="57"/>
  <c r="EG166" i="57"/>
  <c r="DV180" i="57"/>
  <c r="GH113" i="57"/>
  <c r="DX174" i="57"/>
  <c r="DD183" i="57"/>
  <c r="FP145" i="57"/>
  <c r="BU73" i="57"/>
  <c r="AK118" i="57"/>
  <c r="EJ161" i="57"/>
  <c r="CJ71" i="57"/>
  <c r="CH93" i="57"/>
  <c r="CT147" i="57"/>
  <c r="DJ160" i="57"/>
  <c r="BV196" i="57"/>
  <c r="R155" i="57"/>
  <c r="BU186" i="57"/>
  <c r="EX99" i="57"/>
  <c r="Y72" i="57"/>
  <c r="GL192" i="57"/>
  <c r="GM193" i="57" s="1"/>
  <c r="FP117" i="57"/>
  <c r="R185" i="57"/>
  <c r="GG98" i="57"/>
  <c r="CH63" i="57"/>
  <c r="CI64" i="57" s="1"/>
  <c r="GC183" i="57"/>
  <c r="FN93" i="57"/>
  <c r="P119" i="57"/>
  <c r="FR135" i="57"/>
  <c r="AS101" i="57"/>
  <c r="CS187" i="57"/>
  <c r="FR169" i="57"/>
  <c r="EX186" i="57"/>
  <c r="GP126" i="57"/>
  <c r="BD190" i="57"/>
  <c r="GD194" i="57"/>
  <c r="FU146" i="57"/>
  <c r="DE179" i="57"/>
  <c r="EH154" i="57"/>
  <c r="DI94" i="57"/>
  <c r="DT143" i="57"/>
  <c r="BU142" i="57"/>
  <c r="FA191" i="57"/>
  <c r="EP120" i="57"/>
  <c r="BV132" i="57"/>
  <c r="F53" i="57"/>
  <c r="DH161" i="57"/>
  <c r="CW81" i="57"/>
  <c r="BJ69" i="57"/>
  <c r="BK70" i="57" s="1"/>
  <c r="DU134" i="57"/>
  <c r="BE143" i="57"/>
  <c r="DM151" i="57"/>
  <c r="U112" i="57"/>
  <c r="FT153" i="57"/>
  <c r="N113" i="57"/>
  <c r="GF78" i="57"/>
  <c r="FY64" i="57"/>
  <c r="J90" i="57"/>
  <c r="FQ136" i="57"/>
  <c r="CH163" i="57"/>
  <c r="FU139" i="57"/>
  <c r="FX71" i="57"/>
  <c r="CD161" i="57"/>
  <c r="GO88" i="57"/>
  <c r="FN138" i="57"/>
  <c r="FO139" i="57" s="1"/>
  <c r="D85" i="57"/>
  <c r="BD101" i="57"/>
  <c r="GD179" i="57"/>
  <c r="GD178" i="57"/>
  <c r="FZ192" i="57"/>
  <c r="P129" i="57"/>
  <c r="FH71" i="57"/>
  <c r="FU98" i="57"/>
  <c r="ER110" i="57"/>
  <c r="DZ130" i="57"/>
  <c r="FP179" i="57"/>
  <c r="DA163" i="57"/>
  <c r="BB96" i="57"/>
  <c r="FL181" i="57"/>
  <c r="EG178" i="57"/>
  <c r="DH90" i="57"/>
  <c r="ED43" i="57"/>
  <c r="DQ174" i="57"/>
  <c r="ER131" i="57"/>
  <c r="FH66" i="57"/>
  <c r="L123" i="57"/>
  <c r="AD99" i="57"/>
  <c r="FV37" i="57"/>
  <c r="DB87" i="57"/>
  <c r="DC88" i="57" s="1"/>
  <c r="FF112" i="57"/>
  <c r="CS96" i="57"/>
  <c r="FX94" i="57"/>
  <c r="FA171" i="57"/>
  <c r="GL180" i="57"/>
  <c r="GL179" i="57"/>
  <c r="DN47" i="57"/>
  <c r="DL139" i="57"/>
  <c r="FU133" i="57"/>
  <c r="EJ135" i="57"/>
  <c r="EJ134" i="57"/>
  <c r="BM107" i="57"/>
  <c r="EC155" i="57"/>
  <c r="BR121" i="57"/>
  <c r="EO97" i="57"/>
  <c r="BA170" i="57"/>
  <c r="BZ87" i="57"/>
  <c r="DY194" i="57"/>
  <c r="BQ186" i="57"/>
  <c r="AN179" i="57"/>
  <c r="DL124" i="57"/>
  <c r="GJ79" i="57"/>
  <c r="FB99" i="57"/>
  <c r="FC100" i="57" s="1"/>
  <c r="GP139" i="57"/>
  <c r="CK77" i="57"/>
  <c r="ET67" i="57"/>
  <c r="DU179" i="57"/>
  <c r="GL103" i="57"/>
  <c r="EZ184" i="57"/>
  <c r="CN170" i="57"/>
  <c r="FI174" i="57"/>
  <c r="ER171" i="57"/>
  <c r="EW149" i="57"/>
  <c r="DJ133" i="57"/>
  <c r="EF155" i="57"/>
  <c r="BV115" i="57"/>
  <c r="FU105" i="57"/>
  <c r="DJ148" i="57"/>
  <c r="CT133" i="57"/>
  <c r="CD189" i="57"/>
  <c r="AP191" i="57"/>
  <c r="GB179" i="57"/>
  <c r="ET57" i="57"/>
  <c r="EN87" i="57"/>
  <c r="DH122" i="57"/>
  <c r="GK189" i="57"/>
  <c r="ED110" i="57"/>
  <c r="BB108" i="57"/>
  <c r="FD175" i="57"/>
  <c r="ET17" i="57"/>
  <c r="FY106" i="57"/>
  <c r="CT189" i="57"/>
  <c r="EL183" i="57"/>
  <c r="GL115" i="57"/>
  <c r="FE89" i="57"/>
  <c r="EC66" i="57"/>
  <c r="DB83" i="57"/>
  <c r="ET175" i="57"/>
  <c r="FQ94" i="57"/>
  <c r="DJ90" i="57"/>
  <c r="EN145" i="57"/>
  <c r="FM76" i="57"/>
  <c r="DQ154" i="57"/>
  <c r="FL72" i="57"/>
  <c r="R138" i="57"/>
  <c r="EX105" i="57"/>
  <c r="DB93" i="57"/>
  <c r="CN160" i="57"/>
  <c r="GL175" i="57"/>
  <c r="FN160" i="57"/>
  <c r="DY83" i="57"/>
  <c r="BY162" i="57"/>
  <c r="AX71" i="57"/>
  <c r="AY71" i="57" s="1"/>
  <c r="CZ72" i="57"/>
  <c r="CP178" i="57"/>
  <c r="D99" i="57"/>
  <c r="BT118" i="57"/>
  <c r="BZ111" i="57"/>
  <c r="H119" i="57"/>
  <c r="H148" i="57"/>
  <c r="AZ127" i="57"/>
  <c r="BJ102" i="57"/>
  <c r="DP117" i="57"/>
  <c r="AR112" i="57"/>
  <c r="FH95" i="57"/>
  <c r="FR74" i="57"/>
  <c r="FS74" i="57" s="1"/>
  <c r="FZ166" i="57"/>
  <c r="BI120" i="57"/>
  <c r="CZ130" i="57"/>
  <c r="ER102" i="57"/>
  <c r="FP118" i="57"/>
  <c r="EF69" i="57"/>
  <c r="AO82" i="57"/>
  <c r="GL131" i="57"/>
  <c r="GM132" i="57" s="1"/>
  <c r="FI175" i="57"/>
  <c r="EV189" i="57"/>
  <c r="CT69" i="57"/>
  <c r="AW97" i="57"/>
  <c r="GD150" i="57"/>
  <c r="EW77" i="57"/>
  <c r="CT122" i="57"/>
  <c r="H146" i="57"/>
  <c r="CJ161" i="57"/>
  <c r="N179" i="57"/>
  <c r="BY93" i="57"/>
  <c r="DX88" i="57"/>
  <c r="AO75" i="57"/>
  <c r="DL123" i="57"/>
  <c r="CK196" i="57"/>
  <c r="FH86" i="57"/>
  <c r="P169" i="57"/>
  <c r="GH114" i="57"/>
  <c r="AC73" i="57"/>
  <c r="DB189" i="57"/>
  <c r="FR105" i="57"/>
  <c r="CN131" i="57"/>
  <c r="ER192" i="57"/>
  <c r="CH28" i="57"/>
  <c r="BU167" i="57"/>
  <c r="AH142" i="57"/>
  <c r="FF121" i="57"/>
  <c r="Y85" i="57"/>
  <c r="GH166" i="57"/>
  <c r="R183" i="57"/>
  <c r="CT194" i="57"/>
  <c r="CU195" i="57" s="1"/>
  <c r="FT96" i="57"/>
  <c r="EL158" i="57"/>
  <c r="CP189" i="57"/>
  <c r="GB89" i="57"/>
  <c r="I70" i="57"/>
  <c r="L133" i="57"/>
  <c r="GJ187" i="57"/>
  <c r="AG172" i="57"/>
  <c r="GG154" i="57"/>
  <c r="CL184" i="57"/>
  <c r="V182" i="57"/>
  <c r="V181" i="57"/>
  <c r="F30" i="57"/>
  <c r="Z133" i="57"/>
  <c r="BQ191" i="57"/>
  <c r="FU160" i="57"/>
  <c r="AV95" i="57"/>
  <c r="FI120" i="57"/>
  <c r="BR64" i="57"/>
  <c r="FZ122" i="57"/>
  <c r="FP119" i="57"/>
  <c r="X154" i="57"/>
  <c r="GB181" i="57"/>
  <c r="CH103" i="57"/>
  <c r="FJ79" i="57"/>
  <c r="BI72" i="57"/>
  <c r="GO175" i="57"/>
  <c r="BY95" i="57"/>
  <c r="U189" i="57"/>
  <c r="FV59" i="57"/>
  <c r="GO127" i="57"/>
  <c r="GC98" i="57"/>
  <c r="BB135" i="57"/>
  <c r="GP78" i="57"/>
  <c r="GQ78" i="57" s="1"/>
  <c r="DT129" i="57"/>
  <c r="AZ96" i="57"/>
  <c r="FN66" i="57"/>
  <c r="FY133" i="57"/>
  <c r="CR157" i="57"/>
  <c r="BI75" i="57"/>
  <c r="BD113" i="57"/>
  <c r="H141" i="57"/>
  <c r="AZ146" i="57"/>
  <c r="BA94" i="57"/>
  <c r="Q127" i="57"/>
  <c r="AC91" i="57"/>
  <c r="FD186" i="57"/>
  <c r="FL134" i="57"/>
  <c r="I118" i="57"/>
  <c r="GD106" i="57"/>
  <c r="BY142" i="57"/>
  <c r="FE96" i="57"/>
  <c r="GD122" i="57"/>
  <c r="T114" i="57"/>
  <c r="GC111" i="57"/>
  <c r="FL156" i="57"/>
  <c r="AX108" i="57"/>
  <c r="GH179" i="57"/>
  <c r="M174" i="57"/>
  <c r="FP146" i="57"/>
  <c r="H157" i="57"/>
  <c r="FY181" i="57"/>
  <c r="T100" i="57"/>
  <c r="FN135" i="57"/>
  <c r="FN134" i="57"/>
  <c r="ES183" i="57"/>
  <c r="FA194" i="57"/>
  <c r="V153" i="57"/>
  <c r="AL191" i="57"/>
  <c r="AM192" i="57" s="1"/>
  <c r="FF137" i="57"/>
  <c r="CV150" i="57"/>
  <c r="FY160" i="57"/>
  <c r="BF155" i="57"/>
  <c r="AZ77" i="57"/>
  <c r="FB112" i="57"/>
  <c r="AN144" i="57"/>
  <c r="EF111" i="57"/>
  <c r="CG135" i="57"/>
  <c r="DD113" i="57"/>
  <c r="BQ94" i="57"/>
  <c r="ET180" i="57"/>
  <c r="T184" i="57"/>
  <c r="R169" i="57"/>
  <c r="EZ81" i="57"/>
  <c r="AX177" i="57"/>
  <c r="DN190" i="57"/>
  <c r="FM173" i="57"/>
  <c r="DA185" i="57"/>
  <c r="FB100" i="57"/>
  <c r="BE170" i="57"/>
  <c r="FD130" i="57"/>
  <c r="FJ175" i="57"/>
  <c r="FJ174" i="57"/>
  <c r="F145" i="57"/>
  <c r="GF119" i="57"/>
  <c r="GF109" i="57"/>
  <c r="E127" i="57"/>
  <c r="E109" i="57"/>
  <c r="GK154" i="57"/>
  <c r="FX109" i="57"/>
  <c r="AJ157" i="57"/>
  <c r="GG112" i="57"/>
  <c r="FF105" i="57"/>
  <c r="DX143" i="57"/>
  <c r="DD174" i="57"/>
  <c r="FL130" i="57"/>
  <c r="ES163" i="57"/>
  <c r="CX39" i="57"/>
  <c r="FN108" i="57"/>
  <c r="DU85" i="57"/>
  <c r="EC177" i="57"/>
  <c r="AS95" i="57"/>
  <c r="DH169" i="57"/>
  <c r="BT183" i="57"/>
  <c r="DE154" i="57"/>
  <c r="BR15" i="57"/>
  <c r="AP106" i="57"/>
  <c r="AT114" i="57"/>
  <c r="AX181" i="57"/>
  <c r="BY173" i="57"/>
  <c r="P162" i="57"/>
  <c r="GJ159" i="57"/>
  <c r="AT163" i="57"/>
  <c r="N108" i="57"/>
  <c r="FF117" i="57"/>
  <c r="M96" i="57"/>
  <c r="GJ75" i="57"/>
  <c r="E126" i="57"/>
  <c r="BJ99" i="57"/>
  <c r="FV133" i="57"/>
  <c r="FW133" i="57" s="1"/>
  <c r="CL162" i="57"/>
  <c r="I151" i="57"/>
  <c r="EX191" i="57"/>
  <c r="V86" i="57"/>
  <c r="V85" i="57"/>
  <c r="AP169" i="57"/>
  <c r="AP168" i="57"/>
  <c r="Y114" i="57"/>
  <c r="EP161" i="57"/>
  <c r="F186" i="57"/>
  <c r="FI93" i="57"/>
  <c r="GG87" i="57"/>
  <c r="ED121" i="57"/>
  <c r="ER148" i="57"/>
  <c r="DB145" i="57"/>
  <c r="FJ87" i="57"/>
  <c r="DZ145" i="57"/>
  <c r="EA146" i="57" s="1"/>
  <c r="DT76" i="57"/>
  <c r="FM168" i="57"/>
  <c r="BX143" i="57"/>
  <c r="EG110" i="57"/>
  <c r="Y154" i="57"/>
  <c r="D64" i="57"/>
  <c r="DI96" i="57"/>
  <c r="DP88" i="57"/>
  <c r="P69" i="57"/>
  <c r="FV85" i="57"/>
  <c r="FW85" i="57" s="1"/>
  <c r="BM69" i="57"/>
  <c r="GP123" i="57"/>
  <c r="EZ107" i="57"/>
  <c r="AC83" i="57"/>
  <c r="BB23" i="57"/>
  <c r="D113" i="57"/>
  <c r="EW101" i="57"/>
  <c r="AR67" i="57"/>
  <c r="AJ118" i="57"/>
  <c r="AD193" i="57"/>
  <c r="BV82" i="57"/>
  <c r="FQ141" i="57"/>
  <c r="GL143" i="57"/>
  <c r="GM144" i="57" s="1"/>
  <c r="GL142" i="57"/>
  <c r="EC189" i="57"/>
  <c r="GL65" i="57"/>
  <c r="DB122" i="57"/>
  <c r="GL161" i="57"/>
  <c r="DA150" i="57"/>
  <c r="DP97" i="57"/>
  <c r="BZ178" i="57"/>
  <c r="EK122" i="57"/>
  <c r="DT84" i="57"/>
  <c r="V38" i="57"/>
  <c r="AH106" i="57"/>
  <c r="F148" i="57"/>
  <c r="F147" i="57"/>
  <c r="DZ78" i="57"/>
  <c r="DZ77" i="57"/>
  <c r="CX11" i="57"/>
  <c r="BT86" i="57"/>
  <c r="BL101" i="57"/>
  <c r="E147" i="57"/>
  <c r="EZ178" i="57"/>
  <c r="DA186" i="57"/>
  <c r="BA193" i="57"/>
  <c r="FX154" i="57"/>
  <c r="AR79" i="57"/>
  <c r="FY171" i="57"/>
  <c r="BT138" i="57"/>
  <c r="GG148" i="57"/>
  <c r="FP133" i="57"/>
  <c r="BD121" i="57"/>
  <c r="P193" i="57"/>
  <c r="FN75" i="57"/>
  <c r="BM72" i="57"/>
  <c r="CH49" i="57"/>
  <c r="FL95" i="57"/>
  <c r="CT193" i="57"/>
  <c r="AH113" i="57"/>
  <c r="FX159" i="57"/>
  <c r="GD157" i="57"/>
  <c r="FP143" i="57"/>
  <c r="BY127" i="57"/>
  <c r="FA130" i="57"/>
  <c r="GD24" i="57"/>
  <c r="GE25" i="57" s="1"/>
  <c r="GD23" i="57"/>
  <c r="GE23" i="57" s="1"/>
  <c r="BL180" i="57"/>
  <c r="FZ91" i="57"/>
  <c r="GA91" i="57" s="1"/>
  <c r="BU138" i="57"/>
  <c r="CD118" i="57"/>
  <c r="GK141" i="57"/>
  <c r="AH96" i="57"/>
  <c r="BP101" i="57"/>
  <c r="AG184" i="57"/>
  <c r="AW84" i="57"/>
  <c r="DX169" i="57"/>
  <c r="AD127" i="57"/>
  <c r="BB33" i="57"/>
  <c r="AJ190" i="57"/>
  <c r="AX87" i="57"/>
  <c r="AX86" i="57"/>
  <c r="I189" i="57"/>
  <c r="GO100" i="57"/>
  <c r="AJ165" i="57"/>
  <c r="GG190" i="57"/>
  <c r="F121" i="57"/>
  <c r="G122" i="57" s="1"/>
  <c r="AN159" i="57"/>
  <c r="GL114" i="57"/>
  <c r="BJ79" i="57"/>
  <c r="ER98" i="57"/>
  <c r="M148" i="57"/>
  <c r="I111" i="57"/>
  <c r="GJ190" i="57"/>
  <c r="AW168" i="57"/>
  <c r="FU158" i="57"/>
  <c r="DF87" i="57"/>
  <c r="EJ151" i="57"/>
  <c r="AC154" i="57"/>
  <c r="DN153" i="57"/>
  <c r="EH159" i="57"/>
  <c r="EL147" i="57"/>
  <c r="FD158" i="57"/>
  <c r="GH169" i="57"/>
  <c r="DU91" i="57"/>
  <c r="GB99" i="57"/>
  <c r="BY108" i="57"/>
  <c r="BN105" i="57"/>
  <c r="DP182" i="57"/>
  <c r="AL160" i="57"/>
  <c r="CD85" i="57"/>
  <c r="BY120" i="57"/>
  <c r="CV142" i="57"/>
  <c r="BP150" i="57"/>
  <c r="FY71" i="57"/>
  <c r="CO141" i="57"/>
  <c r="FQ132" i="57"/>
  <c r="FJ141" i="57"/>
  <c r="BV78" i="57"/>
  <c r="FI154" i="57"/>
  <c r="X73" i="57"/>
  <c r="EX187" i="57"/>
  <c r="FY65" i="57"/>
  <c r="AC187" i="57"/>
  <c r="BH185" i="57"/>
  <c r="AN162" i="57"/>
  <c r="FQ145" i="57"/>
  <c r="Q130" i="57"/>
  <c r="AC194" i="57"/>
  <c r="E78" i="57"/>
  <c r="FV17" i="57"/>
  <c r="EN138" i="57"/>
  <c r="ET189" i="57"/>
  <c r="DR115" i="57"/>
  <c r="DQ71" i="57"/>
  <c r="FB110" i="57"/>
  <c r="DX160" i="57"/>
  <c r="GD33" i="57"/>
  <c r="FQ167" i="57"/>
  <c r="FM87" i="57"/>
  <c r="FD91" i="57"/>
  <c r="ED66" i="57"/>
  <c r="CG88" i="57"/>
  <c r="DT186" i="57"/>
  <c r="ET125" i="57"/>
  <c r="EV133" i="57"/>
  <c r="AO160" i="57"/>
  <c r="DD173" i="57"/>
  <c r="AV166" i="57"/>
  <c r="L115" i="57"/>
  <c r="GG100" i="57"/>
  <c r="DX186" i="57"/>
  <c r="GD192" i="57"/>
  <c r="GE192" i="57" s="1"/>
  <c r="U193" i="57"/>
  <c r="AP126" i="57"/>
  <c r="GF141" i="57"/>
  <c r="CO186" i="57"/>
  <c r="E163" i="57"/>
  <c r="FL117" i="57"/>
  <c r="M121" i="57"/>
  <c r="FT88" i="57"/>
  <c r="AS148" i="57"/>
  <c r="FD161" i="57"/>
  <c r="AL131" i="57"/>
  <c r="GJ81" i="57"/>
  <c r="FN157" i="57"/>
  <c r="GP144" i="57"/>
  <c r="GQ144" i="57" s="1"/>
  <c r="DU76" i="57"/>
  <c r="FQ110" i="57"/>
  <c r="ET58" i="57"/>
  <c r="DT67" i="57"/>
  <c r="AV127" i="57"/>
  <c r="ED91" i="57"/>
  <c r="ED90" i="57"/>
  <c r="DP168" i="57"/>
  <c r="CJ162" i="57"/>
  <c r="FX129" i="57"/>
  <c r="AL22" i="57"/>
  <c r="AL84" i="57"/>
  <c r="BY169" i="57"/>
  <c r="AP117" i="57"/>
  <c r="DZ75" i="57"/>
  <c r="V88" i="57"/>
  <c r="DN127" i="57"/>
  <c r="X195" i="57"/>
  <c r="AR74" i="57"/>
  <c r="BE94" i="57"/>
  <c r="FQ91" i="57"/>
  <c r="D183" i="57"/>
  <c r="BQ189" i="57"/>
  <c r="FQ153" i="57"/>
  <c r="FP149" i="57"/>
  <c r="AS74" i="57"/>
  <c r="GN122" i="57"/>
  <c r="GD135" i="57"/>
  <c r="I150" i="57"/>
  <c r="GO149" i="57"/>
  <c r="R187" i="57"/>
  <c r="BZ160" i="57"/>
  <c r="BR17" i="57"/>
  <c r="BR16" i="57"/>
  <c r="E191" i="57"/>
  <c r="M151" i="57"/>
  <c r="DT189" i="57"/>
  <c r="AW193" i="57"/>
  <c r="FI148" i="57"/>
  <c r="BL192" i="57"/>
  <c r="FX70" i="57"/>
  <c r="EB65" i="57"/>
  <c r="EP101" i="57"/>
  <c r="EV183" i="57"/>
  <c r="CR170" i="57"/>
  <c r="N87" i="57"/>
  <c r="BF109" i="57"/>
  <c r="CG150" i="57"/>
  <c r="T159" i="57"/>
  <c r="BD161" i="57"/>
  <c r="BF189" i="57"/>
  <c r="CX75" i="57"/>
  <c r="FA131" i="57"/>
  <c r="CL187" i="57"/>
  <c r="BB83" i="57"/>
  <c r="FV71" i="57"/>
  <c r="FW71" i="57" s="1"/>
  <c r="J122" i="57"/>
  <c r="K122" i="57" s="1"/>
  <c r="EX184" i="57"/>
  <c r="GD161" i="57"/>
  <c r="GE161" i="57" s="1"/>
  <c r="M144" i="57"/>
  <c r="FD119" i="57"/>
  <c r="AH93" i="57"/>
  <c r="EW97" i="57"/>
  <c r="FP127" i="57"/>
  <c r="H168" i="57"/>
  <c r="GJ141" i="57"/>
  <c r="DH190" i="57"/>
  <c r="AH135" i="57"/>
  <c r="I129" i="57"/>
  <c r="CF192" i="57"/>
  <c r="GB146" i="57"/>
  <c r="AD191" i="57"/>
  <c r="AD190" i="57"/>
  <c r="FU85" i="57"/>
  <c r="AR64" i="57"/>
  <c r="DX83" i="57"/>
  <c r="FB136" i="57"/>
  <c r="CN120" i="57"/>
  <c r="GK124" i="57"/>
  <c r="EW108" i="57"/>
  <c r="BP118" i="57"/>
  <c r="BY158" i="57"/>
  <c r="ED94" i="57"/>
  <c r="F182" i="57"/>
  <c r="BM157" i="57"/>
  <c r="AF70" i="57"/>
  <c r="U159" i="57"/>
  <c r="EK120" i="57"/>
  <c r="GF194" i="57"/>
  <c r="ER145" i="57"/>
  <c r="DD136" i="57"/>
  <c r="EG102" i="57"/>
  <c r="ES146" i="57"/>
  <c r="EB77" i="57"/>
  <c r="BM192" i="57"/>
  <c r="FI123" i="57"/>
  <c r="GB70" i="57"/>
  <c r="DT119" i="57"/>
  <c r="CW98" i="57"/>
  <c r="DQ88" i="57"/>
  <c r="EP89" i="57"/>
  <c r="CC103" i="57"/>
  <c r="DY75" i="57"/>
  <c r="BF81" i="57"/>
  <c r="AL39" i="57"/>
  <c r="AG134" i="57"/>
  <c r="FB124" i="57"/>
  <c r="FL194" i="57"/>
  <c r="DI182" i="57"/>
  <c r="ET146" i="57"/>
  <c r="ET121" i="57"/>
  <c r="CR113" i="57"/>
  <c r="FF73" i="57"/>
  <c r="FU121" i="57"/>
  <c r="EZ147" i="57"/>
  <c r="DP180" i="57"/>
  <c r="BY101" i="57"/>
  <c r="FJ184" i="57"/>
  <c r="FT105" i="57"/>
  <c r="BE159" i="57"/>
  <c r="FB155" i="57"/>
  <c r="FB154" i="57"/>
  <c r="ES65" i="57"/>
  <c r="EG85" i="57"/>
  <c r="BE160" i="57"/>
  <c r="CP171" i="57"/>
  <c r="CQ171" i="57" s="1"/>
  <c r="CX190" i="57"/>
  <c r="CY190" i="57" s="1"/>
  <c r="CK150" i="57"/>
  <c r="FT169" i="57"/>
  <c r="AC102" i="57"/>
  <c r="EW169" i="57"/>
  <c r="GB91" i="57"/>
  <c r="EP182" i="57"/>
  <c r="EQ182" i="57" s="1"/>
  <c r="DP103" i="57"/>
  <c r="GG143" i="57"/>
  <c r="DI126" i="57"/>
  <c r="CC183" i="57"/>
  <c r="FU130" i="57"/>
  <c r="DL108" i="57"/>
  <c r="GF159" i="57"/>
  <c r="FZ67" i="57"/>
  <c r="EH189" i="57"/>
  <c r="GO79" i="57"/>
  <c r="EF167" i="57"/>
  <c r="FZ155" i="57"/>
  <c r="EG160" i="57"/>
  <c r="AS126" i="57"/>
  <c r="GP119" i="57"/>
  <c r="GQ119" i="57" s="1"/>
  <c r="ED76" i="57"/>
  <c r="ED75" i="57"/>
  <c r="EE75" i="57" s="1"/>
  <c r="EK123" i="57"/>
  <c r="FT78" i="57"/>
  <c r="DY109" i="57"/>
  <c r="BX67" i="57"/>
  <c r="FP94" i="57"/>
  <c r="DI122" i="57"/>
  <c r="FN78" i="57"/>
  <c r="FO79" i="57" s="1"/>
  <c r="GG146" i="57"/>
  <c r="GP189" i="57"/>
  <c r="EK125" i="57"/>
  <c r="AR108" i="57"/>
  <c r="BN178" i="57"/>
  <c r="BN177" i="57"/>
  <c r="BP131" i="57"/>
  <c r="CV141" i="57"/>
  <c r="CW70" i="57"/>
  <c r="BE158" i="57"/>
  <c r="D151" i="57"/>
  <c r="AW125" i="57"/>
  <c r="EC91" i="57"/>
  <c r="Q112" i="57"/>
  <c r="CW103" i="57"/>
  <c r="H87" i="57"/>
  <c r="FZ193" i="57"/>
  <c r="AX77" i="57"/>
  <c r="GB191" i="57"/>
  <c r="BP190" i="57"/>
  <c r="FV49" i="57"/>
  <c r="GO64" i="57"/>
  <c r="GF106" i="57"/>
  <c r="CZ101" i="57"/>
  <c r="GH124" i="57"/>
  <c r="GI125" i="57" s="1"/>
  <c r="DQ136" i="57"/>
  <c r="FI143" i="57"/>
  <c r="DV132" i="57"/>
  <c r="EC141" i="57"/>
  <c r="FA173" i="57"/>
  <c r="FP73" i="57"/>
  <c r="BF171" i="57"/>
  <c r="BF170" i="57"/>
  <c r="DR91" i="57"/>
  <c r="EG139" i="57"/>
  <c r="DE115" i="57"/>
  <c r="EW110" i="57"/>
  <c r="EG71" i="57"/>
  <c r="EG150" i="57"/>
  <c r="DY192" i="57"/>
  <c r="BD103" i="57"/>
  <c r="DV168" i="57"/>
  <c r="DE178" i="57"/>
  <c r="EZ75" i="57"/>
  <c r="FN143" i="57"/>
  <c r="DF65" i="57"/>
  <c r="BP90" i="57"/>
  <c r="BZ161" i="57"/>
  <c r="CJ170" i="57"/>
  <c r="BD114" i="57"/>
  <c r="BR22" i="57"/>
  <c r="CJ100" i="57"/>
  <c r="BJ97" i="57"/>
  <c r="EP149" i="57"/>
  <c r="V52" i="57"/>
  <c r="BH106" i="57"/>
  <c r="EB100" i="57"/>
  <c r="R133" i="57"/>
  <c r="S134" i="57" s="1"/>
  <c r="DM121" i="57"/>
  <c r="R83" i="57"/>
  <c r="FI181" i="57"/>
  <c r="GJ143" i="57"/>
  <c r="D138" i="57"/>
  <c r="DE70" i="57"/>
  <c r="BI156" i="57"/>
  <c r="DY178" i="57"/>
  <c r="ED23" i="57"/>
  <c r="EN125" i="57"/>
  <c r="CX109" i="57"/>
  <c r="GL165" i="57"/>
  <c r="ES98" i="57"/>
  <c r="EV85" i="57"/>
  <c r="EW85" i="57"/>
  <c r="BT115" i="57"/>
  <c r="BI192" i="57"/>
  <c r="ET26" i="57"/>
  <c r="EZ97" i="57"/>
  <c r="EB115" i="57"/>
  <c r="DN87" i="57"/>
  <c r="EC180" i="57"/>
  <c r="GH89" i="57"/>
  <c r="AH108" i="57"/>
  <c r="L190" i="57"/>
  <c r="DZ181" i="57"/>
  <c r="EA181" i="57" s="1"/>
  <c r="DV79" i="57"/>
  <c r="DL191" i="57"/>
  <c r="GN94" i="57"/>
  <c r="CO124" i="57"/>
  <c r="DT115" i="57"/>
  <c r="DH184" i="57"/>
  <c r="CF85" i="57"/>
  <c r="CC146" i="57"/>
  <c r="Y146" i="57"/>
  <c r="D119" i="57"/>
  <c r="DD82" i="57"/>
  <c r="R74" i="57"/>
  <c r="CD149" i="57"/>
  <c r="CD148" i="57"/>
  <c r="BV117" i="57"/>
  <c r="CW101" i="57"/>
  <c r="DM115" i="57"/>
  <c r="DV196" i="57"/>
  <c r="FD144" i="57"/>
  <c r="FD136" i="57"/>
  <c r="EZ191" i="57"/>
  <c r="GG171" i="57"/>
  <c r="AH122" i="57"/>
  <c r="GP127" i="57"/>
  <c r="FD146" i="57"/>
  <c r="U145" i="57"/>
  <c r="P156" i="57"/>
  <c r="AH67" i="57"/>
  <c r="DB74" i="57"/>
  <c r="V46" i="57"/>
  <c r="GD170" i="57"/>
  <c r="X117" i="57"/>
  <c r="BY190" i="57"/>
  <c r="AZ130" i="57"/>
  <c r="GB155" i="57"/>
  <c r="GC93" i="57"/>
  <c r="EZ64" i="57"/>
  <c r="FA96" i="57"/>
  <c r="CC174" i="57"/>
  <c r="DH127" i="57"/>
  <c r="DR189" i="57"/>
  <c r="AD79" i="57"/>
  <c r="BN85" i="57"/>
  <c r="BD102" i="57"/>
  <c r="ES118" i="57"/>
  <c r="H99" i="57"/>
  <c r="FD149" i="57"/>
  <c r="DL186" i="57"/>
  <c r="GC105" i="57"/>
  <c r="FF172" i="57"/>
  <c r="FG172" i="57" s="1"/>
  <c r="AR115" i="57"/>
  <c r="GH174" i="57"/>
  <c r="GH173" i="57"/>
  <c r="GI173" i="57" s="1"/>
  <c r="F158" i="57"/>
  <c r="EW162" i="57"/>
  <c r="GD22" i="57"/>
  <c r="BT151" i="57"/>
  <c r="FL139" i="57"/>
  <c r="GJ78" i="57"/>
  <c r="BM186" i="57"/>
  <c r="GF189" i="57"/>
  <c r="BY151" i="57"/>
  <c r="GN174" i="57"/>
  <c r="DJ189" i="57"/>
  <c r="FB115" i="57"/>
  <c r="FB114" i="57"/>
  <c r="BZ190" i="57"/>
  <c r="EF84" i="57"/>
  <c r="DH165" i="57"/>
  <c r="AL136" i="57"/>
  <c r="DX147" i="57"/>
  <c r="EK173" i="57"/>
  <c r="BH138" i="57"/>
  <c r="CK131" i="57"/>
  <c r="H178" i="57"/>
  <c r="DN55" i="57"/>
  <c r="BY165" i="57"/>
  <c r="CT144" i="57"/>
  <c r="CC95" i="57"/>
  <c r="AD137" i="57"/>
  <c r="N83" i="57"/>
  <c r="AJ179" i="57"/>
  <c r="GG170" i="57"/>
  <c r="J114" i="57"/>
  <c r="FY189" i="57"/>
  <c r="FY167" i="57"/>
  <c r="GB190" i="57"/>
  <c r="AL139" i="57"/>
  <c r="FQ138" i="57"/>
  <c r="FR110" i="57"/>
  <c r="CS161" i="57"/>
  <c r="EL144" i="57"/>
  <c r="EL143" i="57"/>
  <c r="BQ163" i="57"/>
  <c r="GG134" i="57"/>
  <c r="AR69" i="57"/>
  <c r="FR95" i="57"/>
  <c r="H84" i="57"/>
  <c r="GN103" i="57"/>
  <c r="EL182" i="57"/>
  <c r="CX97" i="57"/>
  <c r="ER141" i="57"/>
  <c r="FX153" i="57"/>
  <c r="EJ90" i="57"/>
  <c r="CX148" i="57"/>
  <c r="CY148" i="57" s="1"/>
  <c r="GN155" i="57"/>
  <c r="FU187" i="57"/>
  <c r="BH156" i="57"/>
  <c r="CC170" i="57"/>
  <c r="BV142" i="57"/>
  <c r="Q142" i="57"/>
  <c r="DY184" i="57"/>
  <c r="CX142" i="57"/>
  <c r="CY143" i="57" s="1"/>
  <c r="AT154" i="57"/>
  <c r="AU154" i="57" s="1"/>
  <c r="FQ139" i="57"/>
  <c r="GC134" i="57"/>
  <c r="EZ105" i="57"/>
  <c r="EX178" i="57"/>
  <c r="R163" i="57"/>
  <c r="GH184" i="57"/>
  <c r="DJ193" i="57"/>
  <c r="DK193" i="57" s="1"/>
  <c r="U123" i="57"/>
  <c r="FY147" i="57"/>
  <c r="GN69" i="57"/>
  <c r="I132" i="57"/>
  <c r="Q87" i="57"/>
  <c r="FI113" i="57"/>
  <c r="FI169" i="57"/>
  <c r="AT91" i="57"/>
  <c r="FZ161" i="57"/>
  <c r="ES157" i="57"/>
  <c r="CX179" i="57"/>
  <c r="AK179" i="57"/>
  <c r="GL107" i="57"/>
  <c r="GO157" i="57"/>
  <c r="CV129" i="57"/>
  <c r="GC165" i="57"/>
  <c r="FD90" i="57"/>
  <c r="EO84" i="57"/>
  <c r="DT163" i="57"/>
  <c r="CV83" i="57"/>
  <c r="AB151" i="57"/>
  <c r="AG177" i="57"/>
  <c r="CH17" i="57"/>
  <c r="BT100" i="57"/>
  <c r="BE84" i="57"/>
  <c r="Z165" i="57"/>
  <c r="GN157" i="57"/>
  <c r="FP95" i="57"/>
  <c r="E110" i="57"/>
  <c r="DQ153" i="57"/>
  <c r="GB139" i="57"/>
  <c r="EG192" i="57"/>
  <c r="AC163" i="57"/>
  <c r="GB185" i="57"/>
  <c r="AK162" i="57"/>
  <c r="FX170" i="57"/>
  <c r="U121" i="57"/>
  <c r="L87" i="57"/>
  <c r="I69" i="57"/>
  <c r="FM98" i="57"/>
  <c r="FI144" i="57"/>
  <c r="DV173" i="57"/>
  <c r="DE127" i="57"/>
  <c r="BR26" i="57"/>
  <c r="BR25" i="57"/>
  <c r="FB163" i="57"/>
  <c r="ER74" i="57"/>
  <c r="BQ83" i="57"/>
  <c r="FA174" i="57"/>
  <c r="EL95" i="57"/>
  <c r="CG131" i="57"/>
  <c r="FI122" i="57"/>
  <c r="AT180" i="57"/>
  <c r="CZ127" i="57"/>
  <c r="BM182" i="57"/>
  <c r="V50" i="57"/>
  <c r="BT103" i="57"/>
  <c r="CO81" i="57"/>
  <c r="Z135" i="57"/>
  <c r="Z134" i="57"/>
  <c r="AJ170" i="57"/>
  <c r="AZ182" i="57"/>
  <c r="AD148" i="57"/>
  <c r="U191" i="57"/>
  <c r="AF160" i="57"/>
  <c r="FZ184" i="57"/>
  <c r="GC156" i="57"/>
  <c r="FR123" i="57"/>
  <c r="FS124" i="57" s="1"/>
  <c r="AD126" i="57"/>
  <c r="FU118" i="57"/>
  <c r="FN88" i="57"/>
  <c r="E184" i="57"/>
  <c r="AD65" i="57"/>
  <c r="AE65" i="57" s="1"/>
  <c r="BQ129" i="57"/>
  <c r="P81" i="57"/>
  <c r="CH190" i="57"/>
  <c r="T125" i="57"/>
  <c r="GF96" i="57"/>
  <c r="FJ189" i="57"/>
  <c r="FI153" i="57"/>
  <c r="EX170" i="57"/>
  <c r="CR184" i="57"/>
  <c r="FV158" i="57"/>
  <c r="DR64" i="57"/>
  <c r="BM190" i="57"/>
  <c r="ET28" i="57"/>
  <c r="V51" i="57"/>
  <c r="W51" i="57" s="1"/>
  <c r="BR146" i="57"/>
  <c r="ED26" i="57"/>
  <c r="CS119" i="57"/>
  <c r="CG125" i="57"/>
  <c r="FZ181" i="57"/>
  <c r="CX78" i="57"/>
  <c r="U135" i="57"/>
  <c r="AS96" i="57"/>
  <c r="FT110" i="57"/>
  <c r="AF147" i="57"/>
  <c r="FH81" i="57"/>
  <c r="GO141" i="57"/>
  <c r="Q122" i="57"/>
  <c r="GG153" i="57"/>
  <c r="AP84" i="57"/>
  <c r="FF159" i="57"/>
  <c r="FL167" i="57"/>
  <c r="AW119" i="57"/>
  <c r="GJ93" i="57"/>
  <c r="GL87" i="57"/>
  <c r="AD78" i="57"/>
  <c r="FL129" i="57"/>
  <c r="GK170" i="57"/>
  <c r="X103" i="57"/>
  <c r="FQ112" i="57"/>
  <c r="FA98" i="57"/>
  <c r="EF64" i="57"/>
  <c r="DZ138" i="57"/>
  <c r="GO67" i="57"/>
  <c r="FU109" i="57"/>
  <c r="DR81" i="57"/>
  <c r="FH74" i="57"/>
  <c r="N91" i="57"/>
  <c r="P178" i="57"/>
  <c r="DY82" i="57"/>
  <c r="AG144" i="57"/>
  <c r="AJ99" i="57"/>
  <c r="BA88" i="57"/>
  <c r="BT79" i="57"/>
  <c r="ES173" i="57"/>
  <c r="U137" i="57"/>
  <c r="FT175" i="57"/>
  <c r="FY101" i="57"/>
  <c r="GP178" i="57"/>
  <c r="AL70" i="57"/>
  <c r="AM70" i="57" s="1"/>
  <c r="ET190" i="57"/>
  <c r="U115" i="57"/>
  <c r="AG119" i="57"/>
  <c r="GF184" i="57"/>
  <c r="AS91" i="57"/>
  <c r="CR185" i="57"/>
  <c r="GC89" i="57"/>
  <c r="Z171" i="57"/>
  <c r="AA172" i="57" s="1"/>
  <c r="CH194" i="57"/>
  <c r="F111" i="57"/>
  <c r="GD87" i="57"/>
  <c r="AG115" i="57"/>
  <c r="FN110" i="57"/>
  <c r="FQ69" i="57"/>
  <c r="DQ131" i="57"/>
  <c r="DI148" i="57"/>
  <c r="DV133" i="57"/>
  <c r="DB175" i="57"/>
  <c r="BN154" i="57"/>
  <c r="GF134" i="57"/>
  <c r="DJ131" i="57"/>
  <c r="CH149" i="57"/>
  <c r="GJ145" i="57"/>
  <c r="X102" i="57"/>
  <c r="AZ76" i="57"/>
  <c r="BF125" i="57"/>
  <c r="BG125" i="57" s="1"/>
  <c r="R99" i="57"/>
  <c r="L171" i="57"/>
  <c r="P157" i="57"/>
  <c r="FI101" i="57"/>
  <c r="GC162" i="57"/>
  <c r="J121" i="57"/>
  <c r="FR148" i="57"/>
  <c r="FS148" i="57" s="1"/>
  <c r="AN71" i="57"/>
  <c r="FI108" i="57"/>
  <c r="AK133" i="57"/>
  <c r="T101" i="57"/>
  <c r="FI98" i="57"/>
  <c r="AO121" i="57"/>
  <c r="AB99" i="57"/>
  <c r="EZ163" i="57"/>
  <c r="U143" i="57"/>
  <c r="EZ91" i="57"/>
  <c r="H89" i="57"/>
  <c r="FA143" i="57"/>
  <c r="AS167" i="57"/>
  <c r="FM83" i="57"/>
  <c r="DN118" i="57"/>
  <c r="EP131" i="57"/>
  <c r="EQ131" i="57" s="1"/>
  <c r="AL98" i="57"/>
  <c r="AM98" i="57" s="1"/>
  <c r="DR95" i="57"/>
  <c r="DS95" i="57" s="1"/>
  <c r="EH110" i="57"/>
  <c r="BU65" i="57"/>
  <c r="GD171" i="57"/>
  <c r="GE171" i="57" s="1"/>
  <c r="EW64" i="57"/>
  <c r="CS146" i="57"/>
  <c r="F60" i="57"/>
  <c r="BH76" i="57"/>
  <c r="BY102" i="57"/>
  <c r="X158" i="57"/>
  <c r="M170" i="57"/>
  <c r="BT125" i="57"/>
  <c r="EH142" i="57"/>
  <c r="FJ139" i="57"/>
  <c r="BP171" i="57"/>
  <c r="BR35" i="57"/>
  <c r="EW151" i="57"/>
  <c r="ER132" i="57"/>
  <c r="FP91" i="57"/>
  <c r="U102" i="57"/>
  <c r="FL105" i="57"/>
  <c r="BQ133" i="57"/>
  <c r="FZ146" i="57"/>
  <c r="FY114" i="57"/>
  <c r="AC181" i="57"/>
  <c r="GG184" i="57"/>
  <c r="CB87" i="57"/>
  <c r="BU64" i="57"/>
  <c r="FB131" i="57"/>
  <c r="CL146" i="57"/>
  <c r="CM146" i="57" s="1"/>
  <c r="GL134" i="57"/>
  <c r="GM134" i="57" s="1"/>
  <c r="AH151" i="57"/>
  <c r="FQ111" i="57"/>
  <c r="AD102" i="57"/>
  <c r="Z122" i="57"/>
  <c r="ED99" i="57"/>
  <c r="FV94" i="57"/>
  <c r="FA169" i="57"/>
  <c r="DU139" i="57"/>
  <c r="FT193" i="57"/>
  <c r="L144" i="57"/>
  <c r="BE162" i="57"/>
  <c r="EX115" i="57"/>
  <c r="BR102" i="57"/>
  <c r="BI153" i="57"/>
  <c r="BN132" i="57"/>
  <c r="BN131" i="57"/>
  <c r="D191" i="57"/>
  <c r="DN51" i="57"/>
  <c r="CK113" i="57"/>
  <c r="GF147" i="57"/>
  <c r="AD147" i="57"/>
  <c r="FD135" i="57"/>
  <c r="FY126" i="57"/>
  <c r="AX157" i="57"/>
  <c r="AY157" i="57" s="1"/>
  <c r="CL190" i="57"/>
  <c r="CM190" i="57" s="1"/>
  <c r="CS186" i="57"/>
  <c r="FB123" i="57"/>
  <c r="FN119" i="57"/>
  <c r="CD186" i="57"/>
  <c r="CE187" i="57" s="1"/>
  <c r="GC117" i="57"/>
  <c r="FV138" i="57"/>
  <c r="F171" i="57"/>
  <c r="CG90" i="57"/>
  <c r="FE64" i="57"/>
  <c r="BL195" i="57"/>
  <c r="P130" i="57"/>
  <c r="FF129" i="57"/>
  <c r="GD129" i="57"/>
  <c r="FZ163" i="57"/>
  <c r="GD117" i="57"/>
  <c r="FH105" i="57"/>
  <c r="FE161" i="57"/>
  <c r="CB75" i="57"/>
  <c r="FV177" i="57"/>
  <c r="EL141" i="57"/>
  <c r="EX122" i="57"/>
  <c r="AH136" i="57"/>
  <c r="BR79" i="57"/>
  <c r="DJ102" i="57"/>
  <c r="Q101" i="57"/>
  <c r="BT94" i="57"/>
  <c r="EP194" i="57"/>
  <c r="AG87" i="57"/>
  <c r="BN139" i="57"/>
  <c r="H73" i="57"/>
  <c r="GO90" i="57"/>
  <c r="GK160" i="57"/>
  <c r="FH180" i="57"/>
  <c r="GK161" i="57"/>
  <c r="FV148" i="57"/>
  <c r="BU139" i="57"/>
  <c r="GK163" i="57"/>
  <c r="FT163" i="57"/>
  <c r="CV151" i="57"/>
  <c r="EV167" i="57"/>
  <c r="DP169" i="57"/>
  <c r="Q73" i="57"/>
  <c r="GH155" i="57"/>
  <c r="AP183" i="57"/>
  <c r="EJ190" i="57"/>
  <c r="GB82" i="57"/>
  <c r="Z69" i="57"/>
  <c r="EK169" i="57"/>
  <c r="DH85" i="57"/>
  <c r="DD100" i="57"/>
  <c r="FP83" i="57"/>
  <c r="EP78" i="57"/>
  <c r="GJ82" i="57"/>
  <c r="BB126" i="57"/>
  <c r="BB125" i="57"/>
  <c r="X106" i="57"/>
  <c r="EB157" i="57"/>
  <c r="CL96" i="57"/>
  <c r="CM97" i="57" s="1"/>
  <c r="FB72" i="57"/>
  <c r="FC72" i="57" s="1"/>
  <c r="CK82" i="57"/>
  <c r="AP79" i="57"/>
  <c r="FB74" i="57"/>
  <c r="N135" i="57"/>
  <c r="N157" i="57"/>
  <c r="FD177" i="57"/>
  <c r="D136" i="57"/>
  <c r="AS166" i="57"/>
  <c r="BX192" i="57"/>
  <c r="CH160" i="57"/>
  <c r="FU91" i="57"/>
  <c r="AR146" i="57"/>
  <c r="EO153" i="57"/>
  <c r="D73" i="57"/>
  <c r="L119" i="57"/>
  <c r="FD169" i="57"/>
  <c r="AW136" i="57"/>
  <c r="D94" i="57"/>
  <c r="J127" i="57"/>
  <c r="FD160" i="57"/>
  <c r="N124" i="57"/>
  <c r="DZ174" i="57"/>
  <c r="DT130" i="57"/>
  <c r="CW134" i="57"/>
  <c r="FX72" i="57"/>
  <c r="FN107" i="57"/>
  <c r="FB120" i="57"/>
  <c r="FC120" i="57" s="1"/>
  <c r="BJ66" i="57"/>
  <c r="AZ82" i="57"/>
  <c r="BT120" i="57"/>
  <c r="X177" i="57"/>
  <c r="AO182" i="57"/>
  <c r="BL105" i="57"/>
  <c r="BU177" i="57"/>
  <c r="BU161" i="57"/>
  <c r="BY74" i="57"/>
  <c r="BY194" i="57"/>
  <c r="AF184" i="57"/>
  <c r="GP147" i="57"/>
  <c r="GF136" i="57"/>
  <c r="Y87" i="57"/>
  <c r="FT180" i="57"/>
  <c r="P167" i="57"/>
  <c r="FM75" i="57"/>
  <c r="FZ119" i="57"/>
  <c r="U120" i="57"/>
  <c r="FR70" i="57"/>
  <c r="FR69" i="57"/>
  <c r="E74" i="57"/>
  <c r="EX141" i="57"/>
  <c r="AG78" i="57"/>
  <c r="GF137" i="57"/>
  <c r="AC125" i="57"/>
  <c r="FP114" i="57"/>
  <c r="Q89" i="57"/>
  <c r="EX97" i="57"/>
  <c r="EB143" i="57"/>
  <c r="ER72" i="57"/>
  <c r="F138" i="57"/>
  <c r="EB75" i="57"/>
  <c r="DY179" i="57"/>
  <c r="DR150" i="57"/>
  <c r="DR149" i="57"/>
  <c r="ER106" i="57"/>
  <c r="EC88" i="57"/>
  <c r="DF150" i="57"/>
  <c r="FP112" i="57"/>
  <c r="GB122" i="57"/>
  <c r="BE155" i="57"/>
  <c r="EV119" i="57"/>
  <c r="BJ101" i="57"/>
  <c r="H138" i="57"/>
  <c r="GJ168" i="57"/>
  <c r="AT96" i="57"/>
  <c r="BQ119" i="57"/>
  <c r="AB171" i="57"/>
  <c r="J108" i="57"/>
  <c r="J107" i="57"/>
  <c r="K107" i="57" s="1"/>
  <c r="T89" i="57"/>
  <c r="FI149" i="57"/>
  <c r="BD120" i="57"/>
  <c r="EV190" i="57"/>
  <c r="M85" i="57"/>
  <c r="GP183" i="57"/>
  <c r="GQ183" i="57" s="1"/>
  <c r="FA120" i="57"/>
  <c r="M185" i="57"/>
  <c r="DP77" i="57"/>
  <c r="FX73" i="57"/>
  <c r="AZ73" i="57"/>
  <c r="GP133" i="57"/>
  <c r="GQ133" i="57" s="1"/>
  <c r="AN114" i="57"/>
  <c r="AS134" i="57"/>
  <c r="FH125" i="57"/>
  <c r="FZ136" i="57"/>
  <c r="EN111" i="57"/>
  <c r="EX106" i="57"/>
  <c r="GJ151" i="57"/>
  <c r="ET25" i="57"/>
  <c r="AX105" i="57"/>
  <c r="BF129" i="57"/>
  <c r="EL137" i="57"/>
  <c r="DF114" i="57"/>
  <c r="AR83" i="57"/>
  <c r="AK149" i="57"/>
  <c r="GJ166" i="57"/>
  <c r="BZ133" i="57"/>
  <c r="BM105" i="57"/>
  <c r="M153" i="57"/>
  <c r="BB74" i="57"/>
  <c r="DV66" i="57"/>
  <c r="AF182" i="57"/>
  <c r="N64" i="57"/>
  <c r="O65" i="57" s="1"/>
  <c r="FP98" i="57"/>
  <c r="Z118" i="57"/>
  <c r="GL166" i="57"/>
  <c r="FH160" i="57"/>
  <c r="BJ146" i="57"/>
  <c r="BJ145" i="57"/>
  <c r="FJ73" i="57"/>
  <c r="AG83" i="57"/>
  <c r="E193" i="57"/>
  <c r="FN95" i="57"/>
  <c r="Q66" i="57"/>
  <c r="FU171" i="57"/>
  <c r="GH142" i="57"/>
  <c r="BT168" i="57"/>
  <c r="E149" i="57"/>
  <c r="ET94" i="57"/>
  <c r="GP162" i="57"/>
  <c r="CO193" i="57"/>
  <c r="EW143" i="57"/>
  <c r="DH75" i="57"/>
  <c r="BJ124" i="57"/>
  <c r="GH139" i="57"/>
  <c r="FN172" i="57"/>
  <c r="EG87" i="57"/>
  <c r="DV194" i="57"/>
  <c r="DW194" i="57" s="1"/>
  <c r="CN117" i="57"/>
  <c r="BU173" i="57"/>
  <c r="CX77" i="57"/>
  <c r="BR51" i="57"/>
  <c r="BQ160" i="57"/>
  <c r="DA127" i="57"/>
  <c r="BR99" i="57"/>
  <c r="BR98" i="57"/>
  <c r="AD70" i="57"/>
  <c r="AB70" i="57"/>
  <c r="DL190" i="57"/>
  <c r="BR13" i="57"/>
  <c r="FJ37" i="57"/>
  <c r="FK38" i="57" s="1"/>
  <c r="GL147" i="57"/>
  <c r="AV125" i="57"/>
  <c r="GJ142" i="57"/>
  <c r="CL65" i="57"/>
  <c r="CH107" i="57"/>
  <c r="FM181" i="57"/>
  <c r="X87" i="57"/>
  <c r="FV114" i="57"/>
  <c r="FI187" i="57"/>
  <c r="GP175" i="57"/>
  <c r="AK94" i="57"/>
  <c r="FV102" i="57"/>
  <c r="F54" i="57"/>
  <c r="G54" i="57" s="1"/>
  <c r="AO191" i="57"/>
  <c r="FP75" i="57"/>
  <c r="GG113" i="57"/>
  <c r="BV106" i="57"/>
  <c r="BW106" i="57" s="1"/>
  <c r="EX143" i="57"/>
  <c r="FL133" i="57"/>
  <c r="BT156" i="57"/>
  <c r="FH133" i="57"/>
  <c r="DQ150" i="57"/>
  <c r="EX136" i="57"/>
  <c r="CC169" i="57"/>
  <c r="DU84" i="57"/>
  <c r="CT165" i="57"/>
  <c r="CC109" i="57"/>
  <c r="CK174" i="57"/>
  <c r="AC107" i="57"/>
  <c r="H118" i="57"/>
  <c r="GK181" i="57"/>
  <c r="FX134" i="57"/>
  <c r="V67" i="57"/>
  <c r="V66" i="57"/>
  <c r="FQ129" i="57"/>
  <c r="V106" i="57"/>
  <c r="FF166" i="57"/>
  <c r="FF103" i="57"/>
  <c r="FG103" i="57" s="1"/>
  <c r="FR145" i="57"/>
  <c r="CR190" i="57"/>
  <c r="Q169" i="57"/>
  <c r="FM89" i="57"/>
  <c r="CP95" i="57"/>
  <c r="CQ95" i="57" s="1"/>
  <c r="AG153" i="57"/>
  <c r="GG73" i="57"/>
  <c r="CH37" i="57"/>
  <c r="CH36" i="57"/>
  <c r="R87" i="57"/>
  <c r="R86" i="57"/>
  <c r="FX177" i="57"/>
  <c r="DL151" i="57"/>
  <c r="AV100" i="57"/>
  <c r="DZ103" i="57"/>
  <c r="CW142" i="57"/>
  <c r="EL101" i="57"/>
  <c r="EK184" i="57"/>
  <c r="EP90" i="57"/>
  <c r="BI162" i="57"/>
  <c r="GF190" i="57"/>
  <c r="AD77" i="57"/>
  <c r="AV175" i="57"/>
  <c r="DN157" i="57"/>
  <c r="Z179" i="57"/>
  <c r="EK185" i="57"/>
  <c r="FJ52" i="57"/>
  <c r="FK52" i="57" s="1"/>
  <c r="BY69" i="57"/>
  <c r="EW133" i="57"/>
  <c r="Y182" i="57"/>
  <c r="F75" i="57"/>
  <c r="DQ100" i="57"/>
  <c r="Y129" i="57"/>
  <c r="GF94" i="57"/>
  <c r="GC147" i="57"/>
  <c r="H81" i="57"/>
  <c r="FU112" i="57"/>
  <c r="T131" i="57"/>
  <c r="GL79" i="57"/>
  <c r="GL78" i="57"/>
  <c r="DX122" i="57"/>
  <c r="AB125" i="57"/>
  <c r="Z193" i="57"/>
  <c r="AC165" i="57"/>
  <c r="Q70" i="57"/>
  <c r="AB138" i="57"/>
  <c r="GC79" i="57"/>
  <c r="BA158" i="57"/>
  <c r="GJ167" i="57"/>
  <c r="FY144" i="57"/>
  <c r="FJ13" i="57"/>
  <c r="EH133" i="57"/>
  <c r="AR178" i="57"/>
  <c r="FI102" i="57"/>
  <c r="DN70" i="57"/>
  <c r="AK102" i="57"/>
  <c r="CH55" i="57"/>
  <c r="EB138" i="57"/>
  <c r="FA85" i="57"/>
  <c r="AO133" i="57"/>
  <c r="GJ156" i="57"/>
  <c r="AP66" i="57"/>
  <c r="BD133" i="57"/>
  <c r="DV117" i="57"/>
  <c r="DW118" i="57" s="1"/>
  <c r="AJ108" i="57"/>
  <c r="R123" i="57"/>
  <c r="AX141" i="57"/>
  <c r="BB117" i="57"/>
  <c r="EF187" i="57"/>
  <c r="FM69" i="57"/>
  <c r="AJ111" i="57"/>
  <c r="H193" i="57"/>
  <c r="J99" i="57"/>
  <c r="EZ168" i="57"/>
  <c r="CC179" i="57"/>
  <c r="AW106" i="57"/>
  <c r="GH111" i="57"/>
  <c r="AD144" i="57"/>
  <c r="GC75" i="57"/>
  <c r="FV22" i="57"/>
  <c r="Z82" i="57"/>
  <c r="GP186" i="57"/>
  <c r="BH190" i="57"/>
  <c r="EO193" i="57"/>
  <c r="GJ137" i="57"/>
  <c r="FV168" i="57"/>
  <c r="DZ168" i="57"/>
  <c r="EA168" i="57" s="1"/>
  <c r="DB114" i="57"/>
  <c r="FU78" i="57"/>
  <c r="FI66" i="57"/>
  <c r="EF110" i="57"/>
  <c r="CK137" i="57"/>
  <c r="DZ163" i="57"/>
  <c r="EX151" i="57"/>
  <c r="CL150" i="57"/>
  <c r="CO97" i="57"/>
  <c r="AS72" i="57"/>
  <c r="AP90" i="57"/>
  <c r="AF123" i="57"/>
  <c r="AS110" i="57"/>
  <c r="DH195" i="57"/>
  <c r="CS149" i="57"/>
  <c r="GD62" i="57"/>
  <c r="GD61" i="57"/>
  <c r="AN166" i="57"/>
  <c r="BB39" i="57"/>
  <c r="GH76" i="57"/>
  <c r="CC187" i="57"/>
  <c r="ED77" i="57"/>
  <c r="F156" i="57"/>
  <c r="T87" i="57"/>
  <c r="GD114" i="57"/>
  <c r="GE115" i="57" s="1"/>
  <c r="E134" i="57"/>
  <c r="FU89" i="57"/>
  <c r="GK183" i="57"/>
  <c r="F74" i="57"/>
  <c r="L64" i="57"/>
  <c r="FT165" i="57"/>
  <c r="AP145" i="57"/>
  <c r="FF144" i="57"/>
  <c r="ER174" i="57"/>
  <c r="EZ180" i="57"/>
  <c r="CX87" i="57"/>
  <c r="DQ73" i="57"/>
  <c r="CH46" i="57"/>
  <c r="GF182" i="57"/>
  <c r="EZ194" i="57"/>
  <c r="CD103" i="57"/>
  <c r="FV14" i="57"/>
  <c r="BF119" i="57"/>
  <c r="BT97" i="57"/>
  <c r="FU156" i="57"/>
  <c r="EX111" i="57"/>
  <c r="EY111" i="57" s="1"/>
  <c r="EH190" i="57"/>
  <c r="DE135" i="57"/>
  <c r="DR173" i="57"/>
  <c r="DN27" i="57"/>
  <c r="DO28" i="57" s="1"/>
  <c r="FB167" i="57"/>
  <c r="DV170" i="57"/>
  <c r="EH181" i="57"/>
  <c r="ER135" i="57"/>
  <c r="GC178" i="57"/>
  <c r="DQ149" i="57"/>
  <c r="DF130" i="57"/>
  <c r="ED87" i="57"/>
  <c r="EK108" i="57"/>
  <c r="BR45" i="57"/>
  <c r="EV181" i="57"/>
  <c r="FH171" i="57"/>
  <c r="BR141" i="57"/>
  <c r="X65" i="57"/>
  <c r="AF82" i="57"/>
  <c r="N120" i="57"/>
  <c r="N119" i="57"/>
  <c r="GL77" i="57"/>
  <c r="GL76" i="57"/>
  <c r="DM112" i="57"/>
  <c r="DA154" i="57"/>
  <c r="FJ122" i="57"/>
  <c r="FK122" i="57" s="1"/>
  <c r="DB144" i="57"/>
  <c r="DC144" i="57" s="1"/>
  <c r="AO78" i="57"/>
  <c r="CV160" i="57"/>
  <c r="EP147" i="57"/>
  <c r="EJ158" i="57"/>
  <c r="DJ163" i="57"/>
  <c r="DK163" i="57" s="1"/>
  <c r="FB174" i="57"/>
  <c r="EF168" i="57"/>
  <c r="CZ149" i="57"/>
  <c r="BM158" i="57"/>
  <c r="DN16" i="57"/>
  <c r="DO16" i="57" s="1"/>
  <c r="DV72" i="57"/>
  <c r="CJ107" i="57"/>
  <c r="DV89" i="57"/>
  <c r="BZ146" i="57"/>
  <c r="R136" i="57"/>
  <c r="DT149" i="57"/>
  <c r="AJ76" i="57"/>
  <c r="EO124" i="57"/>
  <c r="DU110" i="57"/>
  <c r="FH174" i="57"/>
  <c r="BX87" i="57"/>
  <c r="DE193" i="57"/>
  <c r="FE119" i="57"/>
  <c r="FQ72" i="57"/>
  <c r="FF87" i="57"/>
  <c r="FG87" i="57" s="1"/>
  <c r="DQ129" i="57"/>
  <c r="EV154" i="57"/>
  <c r="EJ88" i="57"/>
  <c r="DB106" i="57"/>
  <c r="FR97" i="57"/>
  <c r="EW159" i="57"/>
  <c r="EH81" i="57"/>
  <c r="ED195" i="57"/>
  <c r="GO106" i="57"/>
  <c r="ED72" i="57"/>
  <c r="ED71" i="57"/>
  <c r="DM165" i="57"/>
  <c r="EZ117" i="57"/>
  <c r="EC134" i="57"/>
  <c r="BH181" i="57"/>
  <c r="FF91" i="57"/>
  <c r="DD99" i="57"/>
  <c r="GK102" i="57"/>
  <c r="EN100" i="57"/>
  <c r="DR163" i="57"/>
  <c r="BJ85" i="57"/>
  <c r="DF90" i="57"/>
  <c r="DE136" i="57"/>
  <c r="BH108" i="57"/>
  <c r="DP85" i="57"/>
  <c r="F120" i="57"/>
  <c r="ED137" i="57"/>
  <c r="EE137" i="57" s="1"/>
  <c r="DR100" i="57"/>
  <c r="DS101" i="57" s="1"/>
  <c r="CF65" i="57"/>
  <c r="BN87" i="57"/>
  <c r="I76" i="57"/>
  <c r="GD181" i="57"/>
  <c r="GH135" i="57"/>
  <c r="GI136" i="57" s="1"/>
  <c r="DN17" i="57"/>
  <c r="DX110" i="57"/>
  <c r="ES119" i="57"/>
  <c r="EX65" i="57"/>
  <c r="EY66" i="57" s="1"/>
  <c r="DM73" i="57"/>
  <c r="DF173" i="57"/>
  <c r="ES93" i="57"/>
  <c r="DR74" i="57"/>
  <c r="DS74" i="57" s="1"/>
  <c r="DP120" i="57"/>
  <c r="DJ144" i="57"/>
  <c r="FM179" i="57"/>
  <c r="EW84" i="57"/>
  <c r="FY76" i="57"/>
  <c r="FR151" i="57"/>
  <c r="FR150" i="57"/>
  <c r="EP171" i="57"/>
  <c r="EP170" i="57"/>
  <c r="FA109" i="57"/>
  <c r="DD166" i="57"/>
  <c r="DA183" i="57"/>
  <c r="DF142" i="57"/>
  <c r="DG142" i="57" s="1"/>
  <c r="CL155" i="57"/>
  <c r="GO78" i="57"/>
  <c r="EX132" i="57"/>
  <c r="DL138" i="57"/>
  <c r="GJ69" i="57"/>
  <c r="FH124" i="57"/>
  <c r="CX112" i="57"/>
  <c r="CL101" i="57"/>
  <c r="GC95" i="57"/>
  <c r="DZ109" i="57"/>
  <c r="AN77" i="57"/>
  <c r="N142" i="57"/>
  <c r="BQ101" i="57"/>
  <c r="CX118" i="57"/>
  <c r="CF98" i="57"/>
  <c r="H91" i="57"/>
  <c r="AO162" i="57"/>
  <c r="DU99" i="57"/>
  <c r="AL158" i="57"/>
  <c r="AK103" i="57"/>
  <c r="DV144" i="57"/>
  <c r="DW145" i="57" s="1"/>
  <c r="L105" i="57"/>
  <c r="DY123" i="57"/>
  <c r="BA112" i="57"/>
  <c r="D169" i="57"/>
  <c r="AB134" i="57"/>
  <c r="GN184" i="57"/>
  <c r="EN69" i="57"/>
  <c r="EC75" i="57"/>
  <c r="EJ148" i="57"/>
  <c r="ES174" i="57"/>
  <c r="ES160" i="57"/>
  <c r="BD79" i="57"/>
  <c r="ET99" i="57"/>
  <c r="CR150" i="57"/>
  <c r="CW155" i="57"/>
  <c r="EK170" i="57"/>
  <c r="AL119" i="57"/>
  <c r="AL118" i="57"/>
  <c r="FR90" i="57"/>
  <c r="CR174" i="57"/>
  <c r="ES120" i="57"/>
  <c r="DP126" i="57"/>
  <c r="FD166" i="57"/>
  <c r="DH146" i="57"/>
  <c r="BA144" i="57"/>
  <c r="DT134" i="57"/>
  <c r="FB78" i="57"/>
  <c r="FC79" i="57" s="1"/>
  <c r="AF183" i="57"/>
  <c r="ES161" i="57"/>
  <c r="EF125" i="57"/>
  <c r="CX22" i="57"/>
  <c r="CX43" i="57"/>
  <c r="ED28" i="57"/>
  <c r="EH84" i="57"/>
  <c r="Z126" i="57"/>
  <c r="AS123" i="57"/>
  <c r="EN82" i="57"/>
  <c r="FQ87" i="57"/>
  <c r="X108" i="57"/>
  <c r="V142" i="57"/>
  <c r="EJ154" i="57"/>
  <c r="X150" i="57"/>
  <c r="AN170" i="57"/>
  <c r="DB146" i="57"/>
  <c r="AR135" i="57"/>
  <c r="AX74" i="57"/>
  <c r="BM151" i="57"/>
  <c r="FA119" i="57"/>
  <c r="DN134" i="57"/>
  <c r="CN87" i="57"/>
  <c r="BA153" i="57"/>
  <c r="Z136" i="57"/>
  <c r="FZ109" i="57"/>
  <c r="GA109" i="57" s="1"/>
  <c r="CH177" i="57"/>
  <c r="FJ63" i="57"/>
  <c r="FJ62" i="57"/>
  <c r="BL122" i="57"/>
  <c r="GP82" i="57"/>
  <c r="AO123" i="57"/>
  <c r="AR191" i="57"/>
  <c r="GP97" i="57"/>
  <c r="R70" i="57"/>
  <c r="FL148" i="57"/>
  <c r="FT74" i="57"/>
  <c r="AR132" i="57"/>
  <c r="AL75" i="57"/>
  <c r="EG191" i="57"/>
  <c r="BU77" i="57"/>
  <c r="AO103" i="57"/>
  <c r="EC190" i="57"/>
  <c r="FD125" i="57"/>
  <c r="ED48" i="57"/>
  <c r="DD119" i="57"/>
  <c r="L189" i="57"/>
  <c r="BB28" i="57"/>
  <c r="CO127" i="57"/>
  <c r="DB177" i="57"/>
  <c r="V144" i="57"/>
  <c r="DJ95" i="57"/>
  <c r="DK96" i="57" s="1"/>
  <c r="M142" i="57"/>
  <c r="BU170" i="57"/>
  <c r="BA122" i="57"/>
  <c r="GH88" i="57"/>
  <c r="GI88" i="57" s="1"/>
  <c r="GO124" i="57"/>
  <c r="J95" i="57"/>
  <c r="EX77" i="57"/>
  <c r="F84" i="57"/>
  <c r="ER91" i="57"/>
  <c r="P113" i="57"/>
  <c r="U170" i="57"/>
  <c r="GJ112" i="57"/>
  <c r="F161" i="57"/>
  <c r="Q74" i="57"/>
  <c r="EV169" i="57"/>
  <c r="CD179" i="57"/>
  <c r="V28" i="57"/>
  <c r="V27" i="57"/>
  <c r="W27" i="57" s="1"/>
  <c r="GG193" i="57"/>
  <c r="GF89" i="57"/>
  <c r="BF185" i="57"/>
  <c r="GB72" i="57"/>
  <c r="FV16" i="57"/>
  <c r="EN95" i="57"/>
  <c r="BX151" i="57"/>
  <c r="FQ165" i="57"/>
  <c r="GK119" i="57"/>
  <c r="BI158" i="57"/>
  <c r="FU95" i="57"/>
  <c r="FB132" i="57"/>
  <c r="F160" i="57"/>
  <c r="F159" i="57"/>
  <c r="DA65" i="57"/>
  <c r="AV105" i="57"/>
  <c r="CF70" i="57"/>
  <c r="AK183" i="57"/>
  <c r="GK130" i="57"/>
  <c r="CW193" i="57"/>
  <c r="GB136" i="57"/>
  <c r="AF139" i="57"/>
  <c r="FA134" i="57"/>
  <c r="V16" i="57"/>
  <c r="FN168" i="57"/>
  <c r="FH120" i="57"/>
  <c r="GG185" i="57"/>
  <c r="GF87" i="57"/>
  <c r="BL137" i="57"/>
  <c r="CS100" i="57"/>
  <c r="BU160" i="57"/>
  <c r="BR158" i="57"/>
  <c r="GF191" i="57"/>
  <c r="H102" i="57"/>
  <c r="GO167" i="57"/>
  <c r="Y190" i="57"/>
  <c r="FP135" i="57"/>
  <c r="EH127" i="57"/>
  <c r="FY82" i="57"/>
  <c r="DR112" i="57"/>
  <c r="DS112" i="57" s="1"/>
  <c r="DE182" i="57"/>
  <c r="FI99" i="57"/>
  <c r="EG158" i="57"/>
  <c r="EV100" i="57"/>
  <c r="GB120" i="57"/>
  <c r="AP129" i="57"/>
  <c r="CR71" i="57"/>
  <c r="EK89" i="57"/>
  <c r="BF115" i="57"/>
  <c r="DN126" i="57"/>
  <c r="AV187" i="57"/>
  <c r="CP132" i="57"/>
  <c r="CQ133" i="57" s="1"/>
  <c r="BH173" i="57"/>
  <c r="FY143" i="57"/>
  <c r="M165" i="57"/>
  <c r="EW111" i="57"/>
  <c r="AR89" i="57"/>
  <c r="EZ157" i="57"/>
  <c r="FI163" i="57"/>
  <c r="AL154" i="57"/>
  <c r="GH180" i="57"/>
  <c r="V55" i="57"/>
  <c r="AB97" i="57"/>
  <c r="FL69" i="57"/>
  <c r="CW183" i="57"/>
  <c r="FH89" i="57"/>
  <c r="X167" i="57"/>
  <c r="DI127" i="57"/>
  <c r="FH117" i="57"/>
  <c r="BF165" i="57"/>
  <c r="EL87" i="57"/>
  <c r="EM88" i="57" s="1"/>
  <c r="EO175" i="57"/>
  <c r="BD95" i="57"/>
  <c r="GH193" i="57"/>
  <c r="FL88" i="57"/>
  <c r="CB129" i="57"/>
  <c r="AJ168" i="57"/>
  <c r="BB103" i="57"/>
  <c r="CF143" i="57"/>
  <c r="Q105" i="57"/>
  <c r="DR122" i="57"/>
  <c r="CV124" i="57"/>
  <c r="CJ112" i="57"/>
  <c r="AN169" i="57"/>
  <c r="U65" i="57"/>
  <c r="AC143" i="57"/>
  <c r="GD121" i="57"/>
  <c r="GD120" i="57"/>
  <c r="BF75" i="57"/>
  <c r="GJ70" i="57"/>
  <c r="AB120" i="57"/>
  <c r="FQ143" i="57"/>
  <c r="BI134" i="57"/>
  <c r="DI108" i="57"/>
  <c r="FJ167" i="57"/>
  <c r="D143" i="57"/>
  <c r="GP167" i="57"/>
  <c r="L65" i="57"/>
  <c r="FZ134" i="57"/>
  <c r="V131" i="57"/>
  <c r="GB161" i="57"/>
  <c r="AL129" i="57"/>
  <c r="FM172" i="57"/>
  <c r="DT174" i="57"/>
  <c r="DV135" i="57"/>
  <c r="GK157" i="57"/>
  <c r="FE70" i="57"/>
  <c r="ER122" i="57"/>
  <c r="EH95" i="57"/>
  <c r="GG149" i="57"/>
  <c r="CS124" i="57"/>
  <c r="EZ153" i="57"/>
  <c r="BL142" i="57"/>
  <c r="EX107" i="57"/>
  <c r="BX111" i="57"/>
  <c r="CT74" i="57"/>
  <c r="BN93" i="57"/>
  <c r="BO94" i="57" s="1"/>
  <c r="AB115" i="57"/>
  <c r="DI138" i="57"/>
  <c r="I172" i="57"/>
  <c r="Q191" i="57"/>
  <c r="BH170" i="57"/>
  <c r="GN192" i="57"/>
  <c r="DP100" i="57"/>
  <c r="AW175" i="57"/>
  <c r="FR173" i="57"/>
  <c r="FD187" i="57"/>
  <c r="FT160" i="57"/>
  <c r="L191" i="57"/>
  <c r="D165" i="57"/>
  <c r="FL147" i="57"/>
  <c r="FZ79" i="57"/>
  <c r="M136" i="57"/>
  <c r="AZ70" i="57"/>
  <c r="DN193" i="57"/>
  <c r="I82" i="57"/>
  <c r="FB142" i="57"/>
  <c r="FP141" i="57"/>
  <c r="EK73" i="57"/>
  <c r="EN171" i="57"/>
  <c r="GF117" i="57"/>
  <c r="FR154" i="57"/>
  <c r="BZ105" i="57"/>
  <c r="ES168" i="57"/>
  <c r="DV127" i="57"/>
  <c r="DI99" i="57"/>
  <c r="CB67" i="57"/>
  <c r="BV95" i="57"/>
  <c r="BW95" i="57" s="1"/>
  <c r="CX146" i="57"/>
  <c r="CT95" i="57"/>
  <c r="CB142" i="57"/>
  <c r="Q129" i="57"/>
  <c r="AN174" i="57"/>
  <c r="FJ12" i="57"/>
  <c r="Z191" i="57"/>
  <c r="AA191" i="57" s="1"/>
  <c r="CF173" i="57"/>
  <c r="GO160" i="57"/>
  <c r="CL186" i="57"/>
  <c r="GH95" i="57"/>
  <c r="N132" i="57"/>
  <c r="AC157" i="57"/>
  <c r="GB125" i="57"/>
  <c r="V109" i="57"/>
  <c r="U85" i="57"/>
  <c r="CW194" i="57"/>
  <c r="AD130" i="57"/>
  <c r="CF88" i="57"/>
  <c r="BQ145" i="57"/>
  <c r="AB184" i="57"/>
  <c r="EK193" i="57"/>
  <c r="FN72" i="57"/>
  <c r="FA142" i="57"/>
  <c r="EO174" i="57"/>
  <c r="CN101" i="57"/>
  <c r="GG160" i="57"/>
  <c r="BT172" i="57"/>
  <c r="BJ134" i="57"/>
  <c r="L169" i="57"/>
  <c r="BL111" i="57"/>
  <c r="DA134" i="57"/>
  <c r="BN84" i="57"/>
  <c r="BP98" i="57"/>
  <c r="L168" i="57"/>
  <c r="P83" i="57"/>
  <c r="AT193" i="57"/>
  <c r="FR100" i="57"/>
  <c r="AF98" i="57"/>
  <c r="GO144" i="57"/>
  <c r="FN183" i="57"/>
  <c r="FN182" i="57"/>
  <c r="E177" i="57"/>
  <c r="CV191" i="57"/>
  <c r="FF149" i="57"/>
  <c r="GP90" i="57"/>
  <c r="GP185" i="57"/>
  <c r="GP101" i="57"/>
  <c r="I84" i="57"/>
  <c r="GP65" i="57"/>
  <c r="AO95" i="57"/>
  <c r="FJ124" i="57"/>
  <c r="EG145" i="57"/>
  <c r="EH191" i="57"/>
  <c r="FB141" i="57"/>
  <c r="GN78" i="57"/>
  <c r="CO65" i="57"/>
  <c r="FM163" i="57"/>
  <c r="CH158" i="57"/>
  <c r="AP108" i="57"/>
  <c r="AQ109" i="57" s="1"/>
  <c r="CS151" i="57"/>
  <c r="F127" i="57"/>
  <c r="DL134" i="57"/>
  <c r="X166" i="57"/>
  <c r="R157" i="57"/>
  <c r="R156" i="57"/>
  <c r="DY124" i="57"/>
  <c r="CF186" i="57"/>
  <c r="BB187" i="57"/>
  <c r="EF134" i="57"/>
  <c r="U126" i="57"/>
  <c r="EK94" i="57"/>
  <c r="V175" i="57"/>
  <c r="AR85" i="57"/>
  <c r="ER76" i="57"/>
  <c r="BE109" i="57"/>
  <c r="GD134" i="57"/>
  <c r="GP85" i="57"/>
  <c r="AH172" i="57"/>
  <c r="AH171" i="57"/>
  <c r="FF174" i="57"/>
  <c r="FF173" i="57"/>
  <c r="M143" i="57"/>
  <c r="ED34" i="57"/>
  <c r="CG192" i="57"/>
  <c r="AJ167" i="57"/>
  <c r="FR119" i="57"/>
  <c r="FS119" i="57" s="1"/>
  <c r="GJ76" i="57"/>
  <c r="Z119" i="57"/>
  <c r="AP187" i="57"/>
  <c r="FQ130" i="57"/>
  <c r="CV118" i="57"/>
  <c r="FH167" i="57"/>
  <c r="FL162" i="57"/>
  <c r="GN167" i="57"/>
  <c r="DH112" i="57"/>
  <c r="GN163" i="57"/>
  <c r="DB77" i="57"/>
  <c r="DC77" i="57" s="1"/>
  <c r="BA180" i="57"/>
  <c r="AL61" i="57"/>
  <c r="BV144" i="57"/>
  <c r="BL95" i="57"/>
  <c r="DL126" i="57"/>
  <c r="BZ131" i="57"/>
  <c r="D95" i="57"/>
  <c r="AN65" i="57"/>
  <c r="EW190" i="57"/>
  <c r="DX100" i="57"/>
  <c r="DF187" i="57"/>
  <c r="DF186" i="57"/>
  <c r="GD48" i="57"/>
  <c r="AL40" i="57"/>
  <c r="FY66" i="57"/>
  <c r="R75" i="57"/>
  <c r="FQ117" i="57"/>
  <c r="I88" i="57"/>
  <c r="AG118" i="57"/>
  <c r="FX123" i="57"/>
  <c r="P65" i="57"/>
  <c r="CW113" i="57"/>
  <c r="GD143" i="57"/>
  <c r="DN192" i="57"/>
  <c r="DN191" i="57"/>
  <c r="P70" i="57"/>
  <c r="CV194" i="57"/>
  <c r="FH119" i="57"/>
  <c r="DR110" i="57"/>
  <c r="DS111" i="57" s="1"/>
  <c r="CN177" i="57"/>
  <c r="EP191" i="57"/>
  <c r="ED61" i="57"/>
  <c r="CX16" i="57"/>
  <c r="GO189" i="57"/>
  <c r="DU118" i="57"/>
  <c r="DJ165" i="57"/>
  <c r="FF72" i="57"/>
  <c r="BE119" i="57"/>
  <c r="AH129" i="57"/>
  <c r="CS113" i="57"/>
  <c r="CT131" i="57"/>
  <c r="GN83" i="57"/>
  <c r="EZ177" i="57"/>
  <c r="BN111" i="57"/>
  <c r="FZ138" i="57"/>
  <c r="N90" i="57"/>
  <c r="O90" i="57" s="1"/>
  <c r="FE155" i="57"/>
  <c r="EP126" i="57"/>
  <c r="M160" i="57"/>
  <c r="FQ159" i="57"/>
  <c r="AG145" i="57"/>
  <c r="AP130" i="57"/>
  <c r="FN102" i="57"/>
  <c r="N76" i="57"/>
  <c r="AC159" i="57"/>
  <c r="EN66" i="57"/>
  <c r="Y106" i="57"/>
  <c r="FT162" i="57"/>
  <c r="ED114" i="57"/>
  <c r="BV150" i="57"/>
  <c r="BW150" i="57" s="1"/>
  <c r="GL193" i="57"/>
  <c r="FJ103" i="57"/>
  <c r="CH14" i="57"/>
  <c r="BX65" i="57"/>
  <c r="EK98" i="57"/>
  <c r="CZ190" i="57"/>
  <c r="BP67" i="57"/>
  <c r="FU79" i="57"/>
  <c r="EH161" i="57"/>
  <c r="BF186" i="57"/>
  <c r="AF181" i="57"/>
  <c r="AD160" i="57"/>
  <c r="CZ76" i="57"/>
  <c r="DE110" i="57"/>
  <c r="AG125" i="57"/>
  <c r="FT185" i="57"/>
  <c r="E130" i="57"/>
  <c r="EG135" i="57"/>
  <c r="FP102" i="57"/>
  <c r="AW122" i="57"/>
  <c r="GN109" i="57"/>
  <c r="BL82" i="57"/>
  <c r="GF98" i="57"/>
  <c r="Z79" i="57"/>
  <c r="GC171" i="57"/>
  <c r="GD142" i="57"/>
  <c r="GE143" i="57" s="1"/>
  <c r="AO90" i="57"/>
  <c r="FQ174" i="57"/>
  <c r="H179" i="57"/>
  <c r="ES148" i="57"/>
  <c r="X190" i="57"/>
  <c r="R100" i="57"/>
  <c r="DL135" i="57"/>
  <c r="DY149" i="57"/>
  <c r="V47" i="57"/>
  <c r="DT175" i="57"/>
  <c r="DM177" i="57"/>
  <c r="FE145" i="57"/>
  <c r="FX102" i="57"/>
  <c r="EZ171" i="57"/>
  <c r="CK154" i="57"/>
  <c r="FE105" i="57"/>
  <c r="BD156" i="57"/>
  <c r="CV95" i="57"/>
  <c r="L137" i="57"/>
  <c r="BI69" i="57"/>
  <c r="DL117" i="57"/>
  <c r="M183" i="57"/>
  <c r="ED157" i="57"/>
  <c r="CO192" i="57"/>
  <c r="DX193" i="57"/>
  <c r="E136" i="57"/>
  <c r="FQ109" i="57"/>
  <c r="GH82" i="57"/>
  <c r="GH81" i="57"/>
  <c r="AC75" i="57"/>
  <c r="AJ156" i="57"/>
  <c r="FE107" i="57"/>
  <c r="AW75" i="57"/>
  <c r="FP155" i="57"/>
  <c r="GF163" i="57"/>
  <c r="J189" i="57"/>
  <c r="X185" i="57"/>
  <c r="FJ27" i="57"/>
  <c r="M111" i="57"/>
  <c r="GN120" i="57"/>
  <c r="FH172" i="57"/>
  <c r="GL151" i="57"/>
  <c r="GL150" i="57"/>
  <c r="DT93" i="57"/>
  <c r="CZ96" i="57"/>
  <c r="GL139" i="57"/>
  <c r="GM139" i="57" s="1"/>
  <c r="EZ113" i="57"/>
  <c r="ET30" i="57"/>
  <c r="CW95" i="57"/>
  <c r="DT181" i="57"/>
  <c r="FJ147" i="57"/>
  <c r="GC169" i="57"/>
  <c r="BH146" i="57"/>
  <c r="DU96" i="57"/>
  <c r="L142" i="57"/>
  <c r="AG88" i="57"/>
  <c r="U167" i="57"/>
  <c r="EZ72" i="57"/>
  <c r="FH168" i="57"/>
  <c r="BA89" i="57"/>
  <c r="FM166" i="57"/>
  <c r="CK83" i="57"/>
  <c r="FE120" i="57"/>
  <c r="EW160" i="57"/>
  <c r="AB148" i="57"/>
  <c r="V191" i="57"/>
  <c r="M76" i="57"/>
  <c r="BB119" i="57"/>
  <c r="FR155" i="57"/>
  <c r="FS155" i="57" s="1"/>
  <c r="R143" i="57"/>
  <c r="BB143" i="57"/>
  <c r="GF113" i="57"/>
  <c r="N95" i="57"/>
  <c r="FE134" i="57"/>
  <c r="GL153" i="57"/>
  <c r="DH170" i="57"/>
  <c r="BY166" i="57"/>
  <c r="FQ103" i="57"/>
  <c r="DV110" i="57"/>
  <c r="DZ178" i="57"/>
  <c r="GC193" i="57"/>
  <c r="EF177" i="57"/>
  <c r="DI180" i="57"/>
  <c r="CT65" i="57"/>
  <c r="AK159" i="57"/>
  <c r="BA117" i="57"/>
  <c r="BD81" i="57"/>
  <c r="AR174" i="57"/>
  <c r="FF186" i="57"/>
  <c r="AZ175" i="57"/>
  <c r="FJ35" i="57"/>
  <c r="FK36" i="57" s="1"/>
  <c r="FJ34" i="57"/>
  <c r="GN108" i="57"/>
  <c r="AX83" i="57"/>
  <c r="AY83" i="57" s="1"/>
  <c r="EF87" i="57"/>
  <c r="P170" i="57"/>
  <c r="FY157" i="57"/>
  <c r="AB156" i="57"/>
  <c r="D129" i="57"/>
  <c r="X119" i="57"/>
  <c r="ET47" i="57"/>
  <c r="I86" i="57"/>
  <c r="GB170" i="57"/>
  <c r="L114" i="57"/>
  <c r="FE110" i="57"/>
  <c r="EX108" i="57"/>
  <c r="FA180" i="57"/>
  <c r="EJ101" i="57"/>
  <c r="DM147" i="57"/>
  <c r="BM99" i="57"/>
  <c r="GJ181" i="57"/>
  <c r="DU159" i="57"/>
  <c r="BZ147" i="57"/>
  <c r="Y169" i="57"/>
  <c r="P87" i="57"/>
  <c r="DI146" i="57"/>
  <c r="BA67" i="57"/>
  <c r="Y179" i="57"/>
  <c r="AS143" i="57"/>
  <c r="FN87" i="57"/>
  <c r="FO88" i="57" s="1"/>
  <c r="FX167" i="57"/>
  <c r="BE178" i="57"/>
  <c r="FM134" i="57"/>
  <c r="D153" i="57"/>
  <c r="GP111" i="57"/>
  <c r="GQ111" i="57" s="1"/>
  <c r="GJ130" i="57"/>
  <c r="CK67" i="57"/>
  <c r="L84" i="57"/>
  <c r="GG76" i="57"/>
  <c r="E73" i="57"/>
  <c r="FR66" i="57"/>
  <c r="U107" i="57"/>
  <c r="FX121" i="57"/>
  <c r="T161" i="57"/>
  <c r="GG125" i="57"/>
  <c r="GK115" i="57"/>
  <c r="CX168" i="57"/>
  <c r="EK146" i="57"/>
  <c r="DP148" i="57"/>
  <c r="GK155" i="57"/>
  <c r="GD83" i="57"/>
  <c r="GD82" i="57"/>
  <c r="EP139" i="57"/>
  <c r="EX74" i="57"/>
  <c r="EY74" i="57" s="1"/>
  <c r="GF154" i="57"/>
  <c r="DQ82" i="57"/>
  <c r="DN23" i="57"/>
  <c r="FM159" i="57"/>
  <c r="V18" i="57"/>
  <c r="DB98" i="57"/>
  <c r="BY135" i="57"/>
  <c r="CC84" i="57"/>
  <c r="EZ103" i="57"/>
  <c r="DL147" i="57"/>
  <c r="DB170" i="57"/>
  <c r="DC171" i="57" s="1"/>
  <c r="AN132" i="57"/>
  <c r="GC76" i="57"/>
  <c r="BM142" i="57"/>
  <c r="FL158" i="57"/>
  <c r="M156" i="57"/>
  <c r="FH139" i="57"/>
  <c r="V23" i="57"/>
  <c r="L134" i="57"/>
  <c r="GP87" i="57"/>
  <c r="Q170" i="57"/>
  <c r="N79" i="57"/>
  <c r="GC132" i="57"/>
  <c r="BN146" i="57"/>
  <c r="FH170" i="57"/>
  <c r="I158" i="57"/>
  <c r="FM135" i="57"/>
  <c r="M88" i="57"/>
  <c r="FN99" i="57"/>
  <c r="AT190" i="57"/>
  <c r="AU190" i="57" s="1"/>
  <c r="FE84" i="57"/>
  <c r="DI145" i="57"/>
  <c r="DT132" i="57"/>
  <c r="DB192" i="57"/>
  <c r="DY74" i="57"/>
  <c r="EC122" i="57"/>
  <c r="AP98" i="57"/>
  <c r="FV88" i="57"/>
  <c r="EP85" i="57"/>
  <c r="DR157" i="57"/>
  <c r="FY130" i="57"/>
  <c r="DL122" i="57"/>
  <c r="CN67" i="57"/>
  <c r="DM64" i="57"/>
  <c r="CR106" i="57"/>
  <c r="AP146" i="57"/>
  <c r="CB172" i="57"/>
  <c r="DV138" i="57"/>
  <c r="I95" i="57"/>
  <c r="X114" i="57"/>
  <c r="FA108" i="57"/>
  <c r="FF75" i="57"/>
  <c r="AS132" i="57"/>
  <c r="GB79" i="57"/>
  <c r="CW186" i="57"/>
  <c r="CL189" i="57"/>
  <c r="AX115" i="57"/>
  <c r="AY115" i="57" s="1"/>
  <c r="R167" i="57"/>
  <c r="FM67" i="57"/>
  <c r="R78" i="57"/>
  <c r="DV189" i="57"/>
  <c r="GH153" i="57"/>
  <c r="GI154" i="57" s="1"/>
  <c r="BF159" i="57"/>
  <c r="GC191" i="57"/>
  <c r="GL96" i="57"/>
  <c r="AL110" i="57"/>
  <c r="FE149" i="57"/>
  <c r="GB102" i="57"/>
  <c r="EN161" i="57"/>
  <c r="FN133" i="57"/>
  <c r="FO134" i="57" s="1"/>
  <c r="FL111" i="57"/>
  <c r="EB76" i="57"/>
  <c r="DJ72" i="57"/>
  <c r="GG192" i="57"/>
  <c r="DZ91" i="57"/>
  <c r="EF136" i="57"/>
  <c r="DL73" i="57"/>
  <c r="FZ160" i="57"/>
  <c r="BJ144" i="57"/>
  <c r="BE181" i="57"/>
  <c r="BL145" i="57"/>
  <c r="BT143" i="57"/>
  <c r="CO166" i="57"/>
  <c r="BI66" i="57"/>
  <c r="CF170" i="57"/>
  <c r="AX75" i="57"/>
  <c r="FZ120" i="57"/>
  <c r="CL161" i="57"/>
  <c r="EX182" i="57"/>
  <c r="AT186" i="57"/>
  <c r="GP84" i="57"/>
  <c r="P132" i="57"/>
  <c r="FZ95" i="57"/>
  <c r="FH121" i="57"/>
  <c r="CD167" i="57"/>
  <c r="CD166" i="57"/>
  <c r="GP102" i="57"/>
  <c r="AO105" i="57"/>
  <c r="E151" i="57"/>
  <c r="GK132" i="57"/>
  <c r="BJ155" i="57"/>
  <c r="AL130" i="57"/>
  <c r="AM130" i="57" s="1"/>
  <c r="FH65" i="57"/>
  <c r="FT168" i="57"/>
  <c r="DQ159" i="57"/>
  <c r="EC113" i="57"/>
  <c r="FB126" i="57"/>
  <c r="FJ120" i="57"/>
  <c r="FK121" i="57" s="1"/>
  <c r="FL182" i="57"/>
  <c r="GD76" i="57"/>
  <c r="EF139" i="57"/>
  <c r="DJ134" i="57"/>
  <c r="EJ108" i="57"/>
  <c r="AC185" i="57"/>
  <c r="BD132" i="57"/>
  <c r="AS84" i="57"/>
  <c r="BJ90" i="57"/>
  <c r="BJ183" i="57"/>
  <c r="CC157" i="57"/>
  <c r="AT82" i="57"/>
  <c r="AT81" i="57"/>
  <c r="E135" i="57"/>
  <c r="GF81" i="57"/>
  <c r="GH98" i="57"/>
  <c r="GI98" i="57" s="1"/>
  <c r="AN113" i="57"/>
  <c r="FU144" i="57"/>
  <c r="P115" i="57"/>
  <c r="GD191" i="57"/>
  <c r="FX148" i="57"/>
  <c r="P106" i="57"/>
  <c r="FN89" i="57"/>
  <c r="EZ139" i="57"/>
  <c r="AZ67" i="57"/>
  <c r="GK149" i="57"/>
  <c r="BN158" i="57"/>
  <c r="BN157" i="57"/>
  <c r="FT117" i="57"/>
  <c r="D71" i="57"/>
  <c r="FN192" i="57"/>
  <c r="BQ156" i="57"/>
  <c r="CR192" i="57"/>
  <c r="DY77" i="57"/>
  <c r="EW135" i="57"/>
  <c r="EP93" i="57"/>
  <c r="EV75" i="57"/>
  <c r="CH117" i="57"/>
  <c r="ED112" i="57"/>
  <c r="FV131" i="57"/>
  <c r="CH172" i="57"/>
  <c r="EZ69" i="57"/>
  <c r="BD186" i="57"/>
  <c r="GG90" i="57"/>
  <c r="FU195" i="57"/>
  <c r="GH183" i="57"/>
  <c r="N192" i="57"/>
  <c r="O192" i="57" s="1"/>
  <c r="BB79" i="57"/>
  <c r="CT137" i="57"/>
  <c r="ET46" i="57"/>
  <c r="GD159" i="57"/>
  <c r="GE160" i="57" s="1"/>
  <c r="GG122" i="57"/>
  <c r="CN75" i="57"/>
  <c r="DR174" i="57"/>
  <c r="EV129" i="57"/>
  <c r="GC100" i="57"/>
  <c r="FY165" i="57"/>
  <c r="FM182" i="57"/>
  <c r="BP105" i="57"/>
  <c r="DZ98" i="57"/>
  <c r="EA98" i="57" s="1"/>
  <c r="FD159" i="57"/>
  <c r="CF108" i="57"/>
  <c r="GD141" i="57"/>
  <c r="AW98" i="57"/>
  <c r="V169" i="57"/>
  <c r="GG126" i="57"/>
  <c r="AZ72" i="57"/>
  <c r="GD45" i="57"/>
  <c r="CX131" i="57"/>
  <c r="CY131" i="57" s="1"/>
  <c r="BM191" i="57"/>
  <c r="DT127" i="57"/>
  <c r="EF182" i="57"/>
  <c r="DD122" i="57"/>
  <c r="ED35" i="57"/>
  <c r="FF82" i="57"/>
  <c r="EX84" i="57"/>
  <c r="ED100" i="57"/>
  <c r="DJ121" i="57"/>
  <c r="DJ120" i="57"/>
  <c r="GP75" i="57"/>
  <c r="EJ78" i="57"/>
  <c r="DH73" i="57"/>
  <c r="FH158" i="57"/>
  <c r="N93" i="57"/>
  <c r="GL110" i="57"/>
  <c r="GD73" i="57"/>
  <c r="Z96" i="57"/>
  <c r="CW127" i="57"/>
  <c r="BQ155" i="57"/>
  <c r="ET170" i="57"/>
  <c r="ET169" i="57"/>
  <c r="GC74" i="57"/>
  <c r="CC93" i="57"/>
  <c r="EV107" i="57"/>
  <c r="V103" i="57"/>
  <c r="W103" i="57" s="1"/>
  <c r="DY84" i="57"/>
  <c r="FU126" i="57"/>
  <c r="AH71" i="57"/>
  <c r="FM84" i="57"/>
  <c r="EK66" i="57"/>
  <c r="BD159" i="57"/>
  <c r="GF112" i="57"/>
  <c r="DZ133" i="57"/>
  <c r="EF179" i="57"/>
  <c r="FN162" i="57"/>
  <c r="FN161" i="57"/>
  <c r="FP100" i="57"/>
  <c r="BL160" i="57"/>
  <c r="EZ135" i="57"/>
  <c r="GG67" i="57"/>
  <c r="DY133" i="57"/>
  <c r="GK167" i="57"/>
  <c r="Y193" i="57"/>
  <c r="CF153" i="57"/>
  <c r="BP85" i="57"/>
  <c r="GJ114" i="57"/>
  <c r="CV190" i="57"/>
  <c r="BM90" i="57"/>
  <c r="AB111" i="57"/>
  <c r="DB141" i="57"/>
  <c r="GJ171" i="57"/>
  <c r="BL131" i="57"/>
  <c r="BJ132" i="57"/>
  <c r="BR155" i="57"/>
  <c r="DI168" i="57"/>
  <c r="BN117" i="57"/>
  <c r="Z177" i="57"/>
  <c r="BY141" i="57"/>
  <c r="BU158" i="57"/>
  <c r="AZ195" i="57"/>
  <c r="BE108" i="57"/>
  <c r="FI179" i="57"/>
  <c r="AL156" i="57"/>
  <c r="AL155" i="57"/>
  <c r="FF177" i="57"/>
  <c r="EO133" i="57"/>
  <c r="GD29" i="57"/>
  <c r="DD167" i="57"/>
  <c r="FE129" i="57"/>
  <c r="DV143" i="57"/>
  <c r="AH186" i="57"/>
  <c r="DF136" i="57"/>
  <c r="DB150" i="57"/>
  <c r="CS143" i="57"/>
  <c r="FI192" i="57"/>
  <c r="FE94" i="57"/>
  <c r="BQ142" i="57"/>
  <c r="FY151" i="57"/>
  <c r="AS194" i="57"/>
  <c r="CG136" i="57"/>
  <c r="FY180" i="57"/>
  <c r="DX115" i="57"/>
  <c r="DI107" i="57"/>
  <c r="FB133" i="57"/>
  <c r="FC134" i="57" s="1"/>
  <c r="DP89" i="57"/>
  <c r="DQ191" i="57"/>
  <c r="BX175" i="57"/>
  <c r="FL174" i="57"/>
  <c r="GK129" i="57"/>
  <c r="CL139" i="57"/>
  <c r="DB168" i="57"/>
  <c r="DB167" i="57"/>
  <c r="FJ17" i="57"/>
  <c r="EP117" i="57"/>
  <c r="EQ118" i="57" s="1"/>
  <c r="CK105" i="57"/>
  <c r="AP86" i="57"/>
  <c r="CH52" i="57"/>
  <c r="AV108" i="57"/>
  <c r="DN19" i="57"/>
  <c r="DU168" i="57"/>
  <c r="BE177" i="57"/>
  <c r="AX88" i="57"/>
  <c r="BU149" i="57"/>
  <c r="V108" i="57"/>
  <c r="AR111" i="57"/>
  <c r="AF75" i="57"/>
  <c r="BH144" i="57"/>
  <c r="FV31" i="57"/>
  <c r="AJ192" i="57"/>
  <c r="D82" i="57"/>
  <c r="DV124" i="57"/>
  <c r="BU191" i="57"/>
  <c r="ER87" i="57"/>
  <c r="FD155" i="57"/>
  <c r="ER129" i="57"/>
  <c r="DJ71" i="57"/>
  <c r="FE170" i="57"/>
  <c r="FE86" i="57"/>
  <c r="GP170" i="57"/>
  <c r="GP169" i="57"/>
  <c r="FV83" i="57"/>
  <c r="DQ158" i="57"/>
  <c r="DV148" i="57"/>
  <c r="DZ161" i="57"/>
  <c r="EZ192" i="57"/>
  <c r="CC161" i="57"/>
  <c r="GH162" i="57"/>
  <c r="DR65" i="57"/>
  <c r="DS66" i="57" s="1"/>
  <c r="CB121" i="57"/>
  <c r="FD124" i="57"/>
  <c r="ET177" i="57"/>
  <c r="CV144" i="57"/>
  <c r="BQ148" i="57"/>
  <c r="EK145" i="57"/>
  <c r="FI85" i="57"/>
  <c r="EP177" i="57"/>
  <c r="FR94" i="57"/>
  <c r="DN151" i="57"/>
  <c r="CZ146" i="57"/>
  <c r="FE106" i="57"/>
  <c r="FE157" i="57"/>
  <c r="GB151" i="57"/>
  <c r="BU129" i="57"/>
  <c r="BU180" i="57"/>
  <c r="D148" i="57"/>
  <c r="DE94" i="57"/>
  <c r="BP83" i="57"/>
  <c r="CK73" i="57"/>
  <c r="CH168" i="57"/>
  <c r="AO149" i="57"/>
  <c r="BR38" i="57"/>
  <c r="AP147" i="57"/>
  <c r="X81" i="57"/>
  <c r="T122" i="57"/>
  <c r="EW138" i="57"/>
  <c r="FI173" i="57"/>
  <c r="BR130" i="57"/>
  <c r="DT83" i="57"/>
  <c r="J119" i="57"/>
  <c r="K119" i="57" s="1"/>
  <c r="DN146" i="57"/>
  <c r="EP115" i="57"/>
  <c r="EP114" i="57"/>
  <c r="AF134" i="57"/>
  <c r="AW115" i="57"/>
  <c r="CK147" i="57"/>
  <c r="DB174" i="57"/>
  <c r="BH113" i="57"/>
  <c r="DQ160" i="57"/>
  <c r="EB73" i="57"/>
  <c r="CN169" i="57"/>
  <c r="FM141" i="57"/>
  <c r="AZ86" i="57"/>
  <c r="F162" i="57"/>
  <c r="G163" i="57" s="1"/>
  <c r="GP154" i="57"/>
  <c r="I75" i="57"/>
  <c r="DY165" i="57"/>
  <c r="BX82" i="57"/>
  <c r="GJ67" i="57"/>
  <c r="H121" i="57"/>
  <c r="V57" i="57"/>
  <c r="GJ120" i="57"/>
  <c r="CH113" i="57"/>
  <c r="ES85" i="57"/>
  <c r="FT76" i="57"/>
  <c r="N117" i="57"/>
  <c r="EJ186" i="57"/>
  <c r="FV86" i="57"/>
  <c r="FV153" i="57"/>
  <c r="BN183" i="57"/>
  <c r="BN182" i="57"/>
  <c r="FN70" i="57"/>
  <c r="GD55" i="57"/>
  <c r="EK81" i="57"/>
  <c r="BQ177" i="57"/>
  <c r="FU90" i="57"/>
  <c r="V91" i="57"/>
  <c r="BM70" i="57"/>
  <c r="AH177" i="57"/>
  <c r="CN122" i="57"/>
  <c r="DY118" i="57"/>
  <c r="AX187" i="57"/>
  <c r="FE191" i="57"/>
  <c r="FX166" i="57"/>
  <c r="EH162" i="57"/>
  <c r="FU117" i="57"/>
  <c r="H150" i="57"/>
  <c r="FD180" i="57"/>
  <c r="BR194" i="57"/>
  <c r="AC189" i="57"/>
  <c r="U144" i="57"/>
  <c r="AP112" i="57"/>
  <c r="GC141" i="57"/>
  <c r="BA181" i="57"/>
  <c r="AS75" i="57"/>
  <c r="I125" i="57"/>
  <c r="FU131" i="57"/>
  <c r="AO124" i="57"/>
  <c r="GN85" i="57"/>
  <c r="EW154" i="57"/>
  <c r="EH90" i="57"/>
  <c r="DP129" i="57"/>
  <c r="GL122" i="57"/>
  <c r="EK113" i="57"/>
  <c r="DI155" i="57"/>
  <c r="FJ78" i="57"/>
  <c r="GO77" i="57"/>
  <c r="BH139" i="57"/>
  <c r="CF168" i="57"/>
  <c r="BE96" i="57"/>
  <c r="M101" i="57"/>
  <c r="BD180" i="57"/>
  <c r="I66" i="57"/>
  <c r="EB193" i="57"/>
  <c r="BB54" i="57"/>
  <c r="EZ112" i="57"/>
  <c r="BZ139" i="57"/>
  <c r="ED187" i="57"/>
  <c r="GJ135" i="57"/>
  <c r="Z100" i="57"/>
  <c r="Z99" i="57"/>
  <c r="FV160" i="57"/>
  <c r="FV159" i="57"/>
  <c r="AO192" i="57"/>
  <c r="H112" i="57"/>
  <c r="FZ189" i="57"/>
  <c r="Q148" i="57"/>
  <c r="AD165" i="57"/>
  <c r="AE166" i="57" s="1"/>
  <c r="GL105" i="57"/>
  <c r="GO139" i="57"/>
  <c r="DQ122" i="57"/>
  <c r="DY106" i="57"/>
  <c r="FZ103" i="57"/>
  <c r="EF159" i="57"/>
  <c r="CV67" i="57"/>
  <c r="BY89" i="57"/>
  <c r="EC133" i="57"/>
  <c r="DZ96" i="57"/>
  <c r="EA97" i="57" s="1"/>
  <c r="EF157" i="57"/>
  <c r="GJ150" i="57"/>
  <c r="BQ93" i="57"/>
  <c r="CJ169" i="57"/>
  <c r="AP135" i="57"/>
  <c r="ED15" i="57"/>
  <c r="CV79" i="57"/>
  <c r="Z150" i="57"/>
  <c r="Z149" i="57"/>
  <c r="BD163" i="57"/>
  <c r="BP99" i="57"/>
  <c r="BZ106" i="57"/>
  <c r="AT130" i="57"/>
  <c r="FV57" i="57"/>
  <c r="BL166" i="57"/>
  <c r="AG166" i="57"/>
  <c r="GF174" i="57"/>
  <c r="FD103" i="57"/>
  <c r="AO109" i="57"/>
  <c r="FA184" i="57"/>
  <c r="GN79" i="57"/>
  <c r="I166" i="57"/>
  <c r="GF180" i="57"/>
  <c r="BM153" i="57"/>
  <c r="CZ189" i="57"/>
  <c r="N105" i="57"/>
  <c r="FM174" i="57"/>
  <c r="E115" i="57"/>
  <c r="FJ134" i="57"/>
  <c r="EV67" i="57"/>
  <c r="FT99" i="57"/>
  <c r="FR83" i="57"/>
  <c r="DV142" i="57"/>
  <c r="EH157" i="57"/>
  <c r="CL71" i="57"/>
  <c r="DX66" i="57"/>
  <c r="EN84" i="57"/>
  <c r="FB125" i="57"/>
  <c r="AR97" i="57"/>
  <c r="BY72" i="57"/>
  <c r="AT173" i="57"/>
  <c r="AL76" i="57"/>
  <c r="AM77" i="57" s="1"/>
  <c r="DA144" i="57"/>
  <c r="CO126" i="57"/>
  <c r="EO129" i="57"/>
  <c r="GO178" i="57"/>
  <c r="FX76" i="57"/>
  <c r="H86" i="57"/>
  <c r="GH97" i="57"/>
  <c r="GH96" i="57"/>
  <c r="F183" i="57"/>
  <c r="FV169" i="57"/>
  <c r="GK93" i="57"/>
  <c r="R107" i="57"/>
  <c r="GN66" i="57"/>
  <c r="L117" i="57"/>
  <c r="GC187" i="57"/>
  <c r="EF154" i="57"/>
  <c r="GH186" i="57"/>
  <c r="BH191" i="57"/>
  <c r="I155" i="57"/>
  <c r="GG89" i="57"/>
  <c r="AR131" i="57"/>
  <c r="FQ73" i="57"/>
  <c r="DQ147" i="57"/>
  <c r="CS189" i="57"/>
  <c r="EO160" i="57"/>
  <c r="CP168" i="57"/>
  <c r="FL144" i="57"/>
  <c r="EL98" i="57"/>
  <c r="BT133" i="57"/>
  <c r="FV117" i="57"/>
  <c r="DL172" i="57"/>
  <c r="BL169" i="57"/>
  <c r="BJ191" i="57"/>
  <c r="CW123" i="57"/>
  <c r="BN78" i="57"/>
  <c r="BQ103" i="57"/>
  <c r="BH168" i="57"/>
  <c r="Y71" i="57"/>
  <c r="D168" i="57"/>
  <c r="FM183" i="57"/>
  <c r="AN100" i="57"/>
  <c r="BY138" i="57"/>
  <c r="FP105" i="57"/>
  <c r="BB60" i="57"/>
  <c r="BJ127" i="57"/>
  <c r="FV190" i="57"/>
  <c r="AO122" i="57"/>
  <c r="EX157" i="57"/>
  <c r="EX156" i="57"/>
  <c r="AO178" i="57"/>
  <c r="GF185" i="57"/>
  <c r="ET147" i="57"/>
  <c r="AJ126" i="57"/>
  <c r="AG130" i="57"/>
  <c r="FE113" i="57"/>
  <c r="V36" i="57"/>
  <c r="AR130" i="57"/>
  <c r="FQ157" i="57"/>
  <c r="FQ67" i="57"/>
  <c r="Z78" i="57"/>
  <c r="GJ96" i="57"/>
  <c r="FN114" i="57"/>
  <c r="DF158" i="57"/>
  <c r="DF157" i="57"/>
  <c r="CR163" i="57"/>
  <c r="FD112" i="57"/>
  <c r="DE84" i="57"/>
  <c r="DQ94" i="57"/>
  <c r="FF142" i="57"/>
  <c r="GD193" i="57"/>
  <c r="BB162" i="57"/>
  <c r="DR169" i="57"/>
  <c r="FP150" i="57"/>
  <c r="BR42" i="57"/>
  <c r="U122" i="57"/>
  <c r="AO154" i="57"/>
  <c r="AL142" i="57"/>
  <c r="DD135" i="57"/>
  <c r="AK106" i="57"/>
  <c r="AF144" i="57"/>
  <c r="BA78" i="57"/>
  <c r="AL96" i="57"/>
  <c r="FF153" i="57"/>
  <c r="AW123" i="57"/>
  <c r="FF65" i="57"/>
  <c r="ER189" i="57"/>
  <c r="BX147" i="57"/>
  <c r="EN174" i="57"/>
  <c r="FL177" i="57"/>
  <c r="Y134" i="57"/>
  <c r="EG144" i="57"/>
  <c r="AR100" i="57"/>
  <c r="FL82" i="57"/>
  <c r="R67" i="57"/>
  <c r="FN146" i="57"/>
  <c r="ET66" i="57"/>
  <c r="DT96" i="57"/>
  <c r="ET124" i="57"/>
  <c r="EN90" i="57"/>
  <c r="DN42" i="57"/>
  <c r="ET86" i="57"/>
  <c r="CH114" i="57"/>
  <c r="CR182" i="57"/>
  <c r="AT141" i="57"/>
  <c r="BL162" i="57"/>
  <c r="BL146" i="57"/>
  <c r="EW187" i="57"/>
  <c r="CH127" i="57"/>
  <c r="N69" i="57"/>
  <c r="AL135" i="57"/>
  <c r="L81" i="57"/>
  <c r="FL143" i="57"/>
  <c r="Q186" i="57"/>
  <c r="FV139" i="57"/>
  <c r="AC135" i="57"/>
  <c r="AF79" i="57"/>
  <c r="GG64" i="57"/>
  <c r="AK70" i="57"/>
  <c r="AB150" i="57"/>
  <c r="FA95" i="57"/>
  <c r="L111" i="57"/>
  <c r="BY189" i="57"/>
  <c r="BX79" i="57"/>
  <c r="GC97" i="57"/>
  <c r="GN172" i="57"/>
  <c r="GL135" i="57"/>
  <c r="GM135" i="57" s="1"/>
  <c r="FV34" i="57"/>
  <c r="FB101" i="57"/>
  <c r="EB111" i="57"/>
  <c r="EV81" i="57"/>
  <c r="EO136" i="57"/>
  <c r="BX101" i="57"/>
  <c r="DP173" i="57"/>
  <c r="BN112" i="57"/>
  <c r="BN138" i="57"/>
  <c r="BO139" i="57" s="1"/>
  <c r="EF114" i="57"/>
  <c r="AV111" i="57"/>
  <c r="BF153" i="57"/>
  <c r="BA135" i="57"/>
  <c r="BF173" i="57"/>
  <c r="BF172" i="57"/>
  <c r="DQ141" i="57"/>
  <c r="FY85" i="57"/>
  <c r="GC115" i="57"/>
  <c r="L180" i="57"/>
  <c r="CB189" i="57"/>
  <c r="FB170" i="57"/>
  <c r="AL25" i="57"/>
  <c r="L149" i="57"/>
  <c r="CW190" i="57"/>
  <c r="L75" i="57"/>
  <c r="DV193" i="57"/>
  <c r="AK136" i="57"/>
  <c r="GL178" i="57"/>
  <c r="L129" i="57"/>
  <c r="BF192" i="57"/>
  <c r="FV141" i="57"/>
  <c r="BM89" i="57"/>
  <c r="GJ127" i="57"/>
  <c r="BQ193" i="57"/>
  <c r="DA151" i="57"/>
  <c r="CG113" i="57"/>
  <c r="DT146" i="57"/>
  <c r="DZ169" i="57"/>
  <c r="BI114" i="57"/>
  <c r="FD139" i="57"/>
  <c r="BY125" i="57"/>
  <c r="AK64" i="57"/>
  <c r="CZ94" i="57"/>
  <c r="BV174" i="57"/>
  <c r="M65" i="57"/>
  <c r="I101" i="57"/>
  <c r="CJ108" i="57"/>
  <c r="CT130" i="57"/>
  <c r="AP72" i="57"/>
  <c r="ED190" i="57"/>
  <c r="BD88" i="57"/>
  <c r="FD183" i="57"/>
  <c r="ET191" i="57"/>
  <c r="GN136" i="57"/>
  <c r="AW142" i="57"/>
  <c r="GL66" i="57"/>
  <c r="T137" i="57"/>
  <c r="FV11" i="57"/>
  <c r="DP189" i="57"/>
  <c r="J64" i="57"/>
  <c r="AR155" i="57"/>
  <c r="BM67" i="57"/>
  <c r="AR91" i="57"/>
  <c r="FE159" i="57"/>
  <c r="FD82" i="57"/>
  <c r="CV174" i="57"/>
  <c r="ES194" i="57"/>
  <c r="CW138" i="57"/>
  <c r="EO121" i="57"/>
  <c r="EJ191" i="57"/>
  <c r="EV84" i="57"/>
  <c r="DY114" i="57"/>
  <c r="EO159" i="57"/>
  <c r="GL85" i="57"/>
  <c r="AL36" i="57"/>
  <c r="AL35" i="57"/>
  <c r="EB151" i="57"/>
  <c r="AB75" i="57"/>
  <c r="E117" i="57"/>
  <c r="EG67" i="57"/>
  <c r="T148" i="57"/>
  <c r="DM84" i="57"/>
  <c r="CN175" i="57"/>
  <c r="GJ107" i="57"/>
  <c r="AW184" i="57"/>
  <c r="FY182" i="57"/>
  <c r="BE171" i="57"/>
  <c r="FI72" i="57"/>
  <c r="FN147" i="57"/>
  <c r="AF121" i="57"/>
  <c r="P191" i="57"/>
  <c r="AN155" i="57"/>
  <c r="DH193" i="57"/>
  <c r="GP107" i="57"/>
  <c r="Z112" i="57"/>
  <c r="FM162" i="57"/>
  <c r="AD171" i="57"/>
  <c r="FD179" i="57"/>
  <c r="I149" i="57"/>
  <c r="AP70" i="57"/>
  <c r="FQ118" i="57"/>
  <c r="EG193" i="57"/>
  <c r="DT77" i="57"/>
  <c r="BY129" i="57"/>
  <c r="EP134" i="57"/>
  <c r="CB169" i="57"/>
  <c r="GK65" i="57"/>
  <c r="DY160" i="57"/>
  <c r="BF78" i="57"/>
  <c r="BG78" i="57" s="1"/>
  <c r="CX64" i="57"/>
  <c r="DD161" i="57"/>
  <c r="F73" i="57"/>
  <c r="G73" i="57" s="1"/>
  <c r="L76" i="57"/>
  <c r="AR151" i="57"/>
  <c r="ES111" i="57"/>
  <c r="BE106" i="57"/>
  <c r="CD151" i="57"/>
  <c r="CD150" i="57"/>
  <c r="Q83" i="57"/>
  <c r="H166" i="57"/>
  <c r="GG70" i="57"/>
  <c r="L74" i="57"/>
  <c r="FH69" i="57"/>
  <c r="FX66" i="57"/>
  <c r="FL89" i="57"/>
  <c r="CH100" i="57"/>
  <c r="CI101" i="57" s="1"/>
  <c r="FV45" i="57"/>
  <c r="FN191" i="57"/>
  <c r="FO192" i="57" s="1"/>
  <c r="AL168" i="57"/>
  <c r="FT147" i="57"/>
  <c r="AN134" i="57"/>
  <c r="FU161" i="57"/>
  <c r="AL41" i="57"/>
  <c r="GG141" i="57"/>
  <c r="I183" i="57"/>
  <c r="V95" i="57"/>
  <c r="DX183" i="57"/>
  <c r="DT88" i="57"/>
  <c r="GJ160" i="57"/>
  <c r="FN120" i="57"/>
  <c r="FO120" i="57" s="1"/>
  <c r="CS94" i="57"/>
  <c r="DM156" i="57"/>
  <c r="FQ100" i="57"/>
  <c r="E161" i="57"/>
  <c r="M84" i="57"/>
  <c r="D67" i="57"/>
  <c r="BH136" i="57"/>
  <c r="BA192" i="57"/>
  <c r="BM88" i="57"/>
  <c r="BQ180" i="57"/>
  <c r="AZ85" i="57"/>
  <c r="DH93" i="57"/>
  <c r="FA102" i="57"/>
  <c r="EH77" i="57"/>
  <c r="EH76" i="57"/>
  <c r="ET163" i="57"/>
  <c r="DE150" i="57"/>
  <c r="FZ74" i="57"/>
  <c r="EB114" i="57"/>
  <c r="CZ123" i="57"/>
  <c r="GL99" i="57"/>
  <c r="BU146" i="57"/>
  <c r="FA192" i="57"/>
  <c r="GD99" i="57"/>
  <c r="GE99" i="57" s="1"/>
  <c r="DA85" i="57"/>
  <c r="AD175" i="57"/>
  <c r="FT151" i="57"/>
  <c r="FI83" i="57"/>
  <c r="AH146" i="57"/>
  <c r="AH145" i="57"/>
  <c r="AX127" i="57"/>
  <c r="EW166" i="57"/>
  <c r="AH189" i="57"/>
  <c r="GJ170" i="57"/>
  <c r="Q174" i="57"/>
  <c r="EF94" i="57"/>
  <c r="GH100" i="57"/>
  <c r="GP163" i="57"/>
  <c r="BJ82" i="57"/>
  <c r="AS169" i="57"/>
  <c r="EK181" i="57"/>
  <c r="EC178" i="57"/>
  <c r="FV145" i="57"/>
  <c r="DI179" i="57"/>
  <c r="FL145" i="57"/>
  <c r="BR170" i="57"/>
  <c r="FV143" i="57"/>
  <c r="GL157" i="57"/>
  <c r="AK167" i="57"/>
  <c r="FI172" i="57"/>
  <c r="DT169" i="57"/>
  <c r="CF174" i="57"/>
  <c r="DD102" i="57"/>
  <c r="FV52" i="57"/>
  <c r="GO146" i="57"/>
  <c r="H131" i="57"/>
  <c r="GD41" i="57"/>
  <c r="FI74" i="57"/>
  <c r="AT90" i="57"/>
  <c r="AL63" i="57"/>
  <c r="AP196" i="57"/>
  <c r="FH76" i="57"/>
  <c r="AO174" i="57"/>
  <c r="F62" i="57"/>
  <c r="G62" i="57" s="1"/>
  <c r="FD162" i="57"/>
  <c r="CS129" i="57"/>
  <c r="GP172" i="57"/>
  <c r="U181" i="57"/>
  <c r="EL123" i="57"/>
  <c r="EL122" i="57"/>
  <c r="DN105" i="57"/>
  <c r="EX180" i="57"/>
  <c r="CJ156" i="57"/>
  <c r="DE113" i="57"/>
  <c r="BY193" i="57"/>
  <c r="EB180" i="57"/>
  <c r="EW86" i="57"/>
  <c r="BB37" i="57"/>
  <c r="BI102" i="57"/>
  <c r="AD145" i="57"/>
  <c r="EK127" i="57"/>
  <c r="DM72" i="57"/>
  <c r="EN123" i="57"/>
  <c r="GC127" i="57"/>
  <c r="EG95" i="57"/>
  <c r="DQ78" i="57"/>
  <c r="CG93" i="57"/>
  <c r="P126" i="57"/>
  <c r="AD109" i="57"/>
  <c r="BY65" i="57"/>
  <c r="M129" i="57"/>
  <c r="FT71" i="57"/>
  <c r="FM73" i="57"/>
  <c r="DH157" i="57"/>
  <c r="FT179" i="57"/>
  <c r="DE89" i="57"/>
  <c r="EW83" i="57"/>
  <c r="AG161" i="57"/>
  <c r="EP123" i="57"/>
  <c r="BY88" i="57"/>
  <c r="AT149" i="57"/>
  <c r="BZ170" i="57"/>
  <c r="CH35" i="57"/>
  <c r="AT155" i="57"/>
  <c r="FV48" i="57"/>
  <c r="FV47" i="57"/>
  <c r="FA90" i="57"/>
  <c r="GL95" i="57"/>
  <c r="EW155" i="57"/>
  <c r="DQ70" i="57"/>
  <c r="DD85" i="57"/>
  <c r="EP133" i="57"/>
  <c r="EQ133" i="57" s="1"/>
  <c r="FF126" i="57"/>
  <c r="BM122" i="57"/>
  <c r="DM184" i="57"/>
  <c r="CD107" i="57"/>
  <c r="EV132" i="57"/>
  <c r="GK111" i="57"/>
  <c r="CH39" i="57"/>
  <c r="BR101" i="57"/>
  <c r="BJ64" i="57"/>
  <c r="FV175" i="57"/>
  <c r="DN73" i="57"/>
  <c r="DO73" i="57" s="1"/>
  <c r="BX182" i="57"/>
  <c r="GP79" i="57"/>
  <c r="BL102" i="57"/>
  <c r="EB179" i="57"/>
  <c r="CV167" i="57"/>
  <c r="GH138" i="57"/>
  <c r="ES81" i="57"/>
  <c r="FE100" i="57"/>
  <c r="EW172" i="57"/>
  <c r="GD12" i="57"/>
  <c r="GD11" i="57"/>
  <c r="CX129" i="57"/>
  <c r="FH122" i="57"/>
  <c r="EH125" i="57"/>
  <c r="DP106" i="57"/>
  <c r="FU75" i="57"/>
  <c r="EL175" i="57"/>
  <c r="BZ126" i="57"/>
  <c r="GJ191" i="57"/>
  <c r="GB95" i="57"/>
  <c r="BA142" i="57"/>
  <c r="EK132" i="57"/>
  <c r="FE81" i="57"/>
  <c r="FN113" i="57"/>
  <c r="DH167" i="57"/>
  <c r="CL115" i="57"/>
  <c r="BY131" i="57"/>
  <c r="EK131" i="57"/>
  <c r="EB134" i="57"/>
  <c r="CL72" i="57"/>
  <c r="CM72" i="57" s="1"/>
  <c r="BZ155" i="57"/>
  <c r="BP69" i="57"/>
  <c r="DH171" i="57"/>
  <c r="FJ156" i="57"/>
  <c r="FJ155" i="57"/>
  <c r="BB43" i="57"/>
  <c r="CB182" i="57"/>
  <c r="T177" i="57"/>
  <c r="CX76" i="57"/>
  <c r="BJ162" i="57"/>
  <c r="R79" i="57"/>
  <c r="CL158" i="57"/>
  <c r="BD77" i="57"/>
  <c r="EV148" i="57"/>
  <c r="DZ187" i="57"/>
  <c r="CZ191" i="57"/>
  <c r="EO178" i="57"/>
  <c r="DH103" i="57"/>
  <c r="FN82" i="57"/>
  <c r="FN81" i="57"/>
  <c r="DN72" i="57"/>
  <c r="ES83" i="57"/>
  <c r="DA145" i="57"/>
  <c r="GD163" i="57"/>
  <c r="FL76" i="57"/>
  <c r="FL170" i="57"/>
  <c r="DH137" i="57"/>
  <c r="DN177" i="57"/>
  <c r="GB118" i="57"/>
  <c r="EV159" i="57"/>
  <c r="DH136" i="57"/>
  <c r="DT86" i="57"/>
  <c r="DQ184" i="57"/>
  <c r="DX106" i="57"/>
  <c r="DL121" i="57"/>
  <c r="EX130" i="57"/>
  <c r="EL86" i="57"/>
  <c r="CX53" i="57"/>
  <c r="EX64" i="57"/>
  <c r="CZ142" i="57"/>
  <c r="CX61" i="57"/>
  <c r="Q173" i="57"/>
  <c r="ED51" i="57"/>
  <c r="BR97" i="57"/>
  <c r="BS98" i="57" s="1"/>
  <c r="DV99" i="57"/>
  <c r="DV98" i="57"/>
  <c r="CB69" i="57"/>
  <c r="CC133" i="57"/>
  <c r="Y94" i="57"/>
  <c r="F22" i="57"/>
  <c r="EG123" i="57"/>
  <c r="BE125" i="57"/>
  <c r="EP155" i="57"/>
  <c r="AG73" i="57"/>
  <c r="CT175" i="57"/>
  <c r="BM177" i="57"/>
  <c r="BJ106" i="57"/>
  <c r="CO87" i="57"/>
  <c r="CH19" i="57"/>
  <c r="CH18" i="57"/>
  <c r="EB153" i="57"/>
  <c r="BJ177" i="57"/>
  <c r="Z175" i="57"/>
  <c r="FI78" i="57"/>
  <c r="FX124" i="57"/>
  <c r="EW192" i="57"/>
  <c r="EJ75" i="57"/>
  <c r="FY192" i="57"/>
  <c r="DU183" i="57"/>
  <c r="CX138" i="57"/>
  <c r="EV79" i="57"/>
  <c r="GB130" i="57"/>
  <c r="EF105" i="57"/>
  <c r="CO106" i="57"/>
  <c r="GG179" i="57"/>
  <c r="GD98" i="57"/>
  <c r="BP96" i="57"/>
  <c r="DP84" i="57"/>
  <c r="CZ131" i="57"/>
  <c r="EV76" i="57"/>
  <c r="ER70" i="57"/>
  <c r="FU172" i="57"/>
  <c r="DE66" i="57"/>
  <c r="CG115" i="57"/>
  <c r="FT189" i="57"/>
  <c r="GH148" i="57"/>
  <c r="BQ124" i="57"/>
  <c r="GC182" i="57"/>
  <c r="GK106" i="57"/>
  <c r="BA84" i="57"/>
  <c r="FJ54" i="57"/>
  <c r="EN97" i="57"/>
  <c r="DF78" i="57"/>
  <c r="AH99" i="57"/>
  <c r="BT87" i="57"/>
  <c r="I161" i="57"/>
  <c r="BJ158" i="57"/>
  <c r="AZ171" i="57"/>
  <c r="CH143" i="57"/>
  <c r="EZ66" i="57"/>
  <c r="DJ185" i="57"/>
  <c r="U169" i="57"/>
  <c r="DM170" i="57"/>
  <c r="AW85" i="57"/>
  <c r="EC167" i="57"/>
  <c r="FI105" i="57"/>
  <c r="FY132" i="57"/>
  <c r="F27" i="57"/>
  <c r="CX183" i="57"/>
  <c r="FF178" i="57"/>
  <c r="FG178" i="57" s="1"/>
  <c r="EV175" i="57"/>
  <c r="DX167" i="57"/>
  <c r="ED24" i="57"/>
  <c r="AJ131" i="57"/>
  <c r="EJ162" i="57"/>
  <c r="FL122" i="57"/>
  <c r="DY117" i="57"/>
  <c r="EW67" i="57"/>
  <c r="AX117" i="57"/>
  <c r="FN179" i="57"/>
  <c r="DH135" i="57"/>
  <c r="FJ88" i="57"/>
  <c r="DP73" i="57"/>
  <c r="DI106" i="57"/>
  <c r="EP190" i="57"/>
  <c r="EH151" i="57"/>
  <c r="DE157" i="57"/>
  <c r="DH162" i="57"/>
  <c r="CV119" i="57"/>
  <c r="EC101" i="57"/>
  <c r="DV166" i="57"/>
  <c r="FP99" i="57"/>
  <c r="BB150" i="57"/>
  <c r="DH99" i="57"/>
  <c r="DY107" i="57"/>
  <c r="ER155" i="57"/>
  <c r="CO139" i="57"/>
  <c r="CO156" i="57"/>
  <c r="F179" i="57"/>
  <c r="G179" i="57" s="1"/>
  <c r="BJ67" i="57"/>
  <c r="FI126" i="57"/>
  <c r="CO148" i="57"/>
  <c r="J93" i="57"/>
  <c r="DB125" i="57"/>
  <c r="CK64" i="57"/>
  <c r="FV61" i="57"/>
  <c r="GP89" i="57"/>
  <c r="GQ89" i="57" s="1"/>
  <c r="AF125" i="57"/>
  <c r="CO70" i="57"/>
  <c r="DD127" i="57"/>
  <c r="FT97" i="57"/>
  <c r="FT122" i="57"/>
  <c r="DQ137" i="57"/>
  <c r="EW189" i="57"/>
  <c r="DU163" i="57"/>
  <c r="FY150" i="57"/>
  <c r="DH106" i="57"/>
  <c r="FV70" i="57"/>
  <c r="FV165" i="57"/>
  <c r="DT150" i="57"/>
  <c r="DF121" i="57"/>
  <c r="CB163" i="57"/>
  <c r="FU123" i="57"/>
  <c r="FX160" i="57"/>
  <c r="EZ99" i="57"/>
  <c r="CR87" i="57"/>
  <c r="FI67" i="57"/>
  <c r="Z151" i="57"/>
  <c r="AZ155" i="57"/>
  <c r="CB131" i="57"/>
  <c r="GD79" i="57"/>
  <c r="EL156" i="57"/>
  <c r="CK76" i="57"/>
  <c r="DY115" i="57"/>
  <c r="DX70" i="57"/>
  <c r="DE174" i="57"/>
  <c r="DE77" i="57"/>
  <c r="BT99" i="57"/>
  <c r="DY86" i="57"/>
  <c r="EF127" i="57"/>
  <c r="AR73" i="57"/>
  <c r="Q189" i="57"/>
  <c r="FN177" i="57"/>
  <c r="EC100" i="57"/>
  <c r="GJ126" i="57"/>
  <c r="EO132" i="57"/>
  <c r="BD94" i="57"/>
  <c r="GJ74" i="57"/>
  <c r="FI177" i="57"/>
  <c r="EF102" i="57"/>
  <c r="GF69" i="57"/>
  <c r="EC168" i="57"/>
  <c r="DE167" i="57"/>
  <c r="DU107" i="57"/>
  <c r="EZ106" i="57"/>
  <c r="CH141" i="57"/>
  <c r="EO130" i="57"/>
  <c r="BF70" i="57"/>
  <c r="EC127" i="57"/>
  <c r="CS117" i="57"/>
  <c r="DB135" i="57"/>
  <c r="DB134" i="57"/>
  <c r="DC134" i="57" s="1"/>
  <c r="CJ85" i="57"/>
  <c r="DA75" i="57"/>
  <c r="D69" i="57"/>
  <c r="CH29" i="57"/>
  <c r="DI185" i="57"/>
  <c r="AF174" i="57"/>
  <c r="AF122" i="57"/>
  <c r="AN165" i="57"/>
  <c r="E67" i="57"/>
  <c r="AG194" i="57"/>
  <c r="FD88" i="57"/>
  <c r="BH91" i="57"/>
  <c r="FN98" i="57"/>
  <c r="GJ71" i="57"/>
  <c r="DX136" i="57"/>
  <c r="CF109" i="57"/>
  <c r="X149" i="57"/>
  <c r="BT148" i="57"/>
  <c r="AT187" i="57"/>
  <c r="X82" i="57"/>
  <c r="FJ137" i="57"/>
  <c r="BN179" i="57"/>
  <c r="BO179" i="57" s="1"/>
  <c r="FY97" i="57"/>
  <c r="EO155" i="57"/>
  <c r="EJ113" i="57"/>
  <c r="CP86" i="57"/>
  <c r="AL171" i="57"/>
  <c r="M192" i="57"/>
  <c r="T91" i="57"/>
  <c r="DJ113" i="57"/>
  <c r="AT172" i="57"/>
  <c r="AU172" i="57" s="1"/>
  <c r="FJ97" i="57"/>
  <c r="FM70" i="57"/>
  <c r="FR144" i="57"/>
  <c r="FS144" i="57" s="1"/>
  <c r="DA117" i="57"/>
  <c r="CX63" i="57"/>
  <c r="DN62" i="57"/>
  <c r="DO62" i="57" s="1"/>
  <c r="CJ119" i="57"/>
  <c r="U148" i="57"/>
  <c r="BJ190" i="57"/>
  <c r="FQ169" i="57"/>
  <c r="FE172" i="57"/>
  <c r="CG146" i="57"/>
  <c r="BX105" i="57"/>
  <c r="AJ91" i="57"/>
  <c r="CL193" i="57"/>
  <c r="AZ120" i="57"/>
  <c r="ET19" i="57"/>
  <c r="FV149" i="57"/>
  <c r="DL115" i="57"/>
  <c r="EJ114" i="57"/>
  <c r="BB72" i="57"/>
  <c r="BB71" i="57"/>
  <c r="FZ159" i="57"/>
  <c r="CG167" i="57"/>
  <c r="AL193" i="57"/>
  <c r="CC112" i="57"/>
  <c r="DN67" i="57"/>
  <c r="DT105" i="57"/>
  <c r="FI119" i="57"/>
  <c r="ED27" i="57"/>
  <c r="EE28" i="57" s="1"/>
  <c r="BR174" i="57"/>
  <c r="FI184" i="57"/>
  <c r="GO137" i="57"/>
  <c r="FD171" i="57"/>
  <c r="CC83" i="57"/>
  <c r="ET74" i="57"/>
  <c r="ET73" i="57"/>
  <c r="GG71" i="57"/>
  <c r="EZ98" i="57"/>
  <c r="GK114" i="57"/>
  <c r="ET37" i="57"/>
  <c r="DE141" i="57"/>
  <c r="FA78" i="57"/>
  <c r="ER66" i="57"/>
  <c r="F141" i="57"/>
  <c r="AT157" i="57"/>
  <c r="DE72" i="57"/>
  <c r="AW76" i="57"/>
  <c r="FB189" i="57"/>
  <c r="FX108" i="57"/>
  <c r="GH66" i="57"/>
  <c r="DL153" i="57"/>
  <c r="CK74" i="57"/>
  <c r="EV192" i="57"/>
  <c r="GP151" i="57"/>
  <c r="FL141" i="57"/>
  <c r="DT190" i="57"/>
  <c r="CK85" i="57"/>
  <c r="ET130" i="57"/>
  <c r="EU131" i="57" s="1"/>
  <c r="ET129" i="57"/>
  <c r="BM129" i="57"/>
  <c r="H64" i="57"/>
  <c r="BR50" i="57"/>
  <c r="BS51" i="57" s="1"/>
  <c r="CL91" i="57"/>
  <c r="CM91" i="57" s="1"/>
  <c r="EX196" i="57"/>
  <c r="Q158" i="57"/>
  <c r="BR39" i="57"/>
  <c r="DL173" i="57"/>
  <c r="DT109" i="57"/>
  <c r="CT119" i="57"/>
  <c r="EN74" i="57"/>
  <c r="EP99" i="57"/>
  <c r="EQ99" i="57" s="1"/>
  <c r="GJ180" i="57"/>
  <c r="DE122" i="57"/>
  <c r="AH192" i="57"/>
  <c r="AI192" i="57" s="1"/>
  <c r="GF143" i="57"/>
  <c r="EL91" i="57"/>
  <c r="GN171" i="57"/>
  <c r="CZ125" i="57"/>
  <c r="DA73" i="57"/>
  <c r="DE177" i="57"/>
  <c r="CS165" i="57"/>
  <c r="DR73" i="57"/>
  <c r="CC181" i="57"/>
  <c r="CK171" i="57"/>
  <c r="AO94" i="57"/>
  <c r="FI145" i="57"/>
  <c r="DP64" i="57"/>
  <c r="EG97" i="57"/>
  <c r="DT141" i="57"/>
  <c r="BZ192" i="57"/>
  <c r="BZ191" i="57"/>
  <c r="DD81" i="57"/>
  <c r="FF156" i="57"/>
  <c r="DL144" i="57"/>
  <c r="CR94" i="57"/>
  <c r="EO183" i="57"/>
  <c r="EG66" i="57"/>
  <c r="CK177" i="57"/>
  <c r="GF162" i="57"/>
  <c r="EW178" i="57"/>
  <c r="DP179" i="57"/>
  <c r="FX99" i="57"/>
  <c r="EP107" i="57"/>
  <c r="AV136" i="57"/>
  <c r="AZ174" i="57"/>
  <c r="ED149" i="57"/>
  <c r="GN88" i="57"/>
  <c r="AR147" i="57"/>
  <c r="FR156" i="57"/>
  <c r="EW141" i="57"/>
  <c r="BP174" i="57"/>
  <c r="FQ105" i="57"/>
  <c r="EJ65" i="57"/>
  <c r="EJ107" i="57"/>
  <c r="DQ72" i="57"/>
  <c r="T175" i="57"/>
  <c r="CW86" i="57"/>
  <c r="DH121" i="57"/>
  <c r="FB151" i="57"/>
  <c r="FB150" i="57"/>
  <c r="FC150" i="57" s="1"/>
  <c r="N173" i="57"/>
  <c r="R131" i="57"/>
  <c r="DR133" i="57"/>
  <c r="AO147" i="57"/>
  <c r="CB97" i="57"/>
  <c r="BL191" i="57"/>
  <c r="GG94" i="57"/>
  <c r="P82" i="57"/>
  <c r="DY111" i="57"/>
  <c r="CX120" i="57"/>
  <c r="CX119" i="57"/>
  <c r="GP148" i="57"/>
  <c r="GN147" i="57"/>
  <c r="CD142" i="57"/>
  <c r="DE163" i="57"/>
  <c r="EB78" i="57"/>
  <c r="ET84" i="57"/>
  <c r="EB64" i="57"/>
  <c r="GJ117" i="57"/>
  <c r="DU175" i="57"/>
  <c r="BU67" i="57"/>
  <c r="I180" i="57"/>
  <c r="EL113" i="57"/>
  <c r="DY163" i="57"/>
  <c r="AN151" i="57"/>
  <c r="EJ175" i="57"/>
  <c r="ET183" i="57"/>
  <c r="CO174" i="57"/>
  <c r="GK100" i="57"/>
  <c r="DB182" i="57"/>
  <c r="CO151" i="57"/>
  <c r="EW174" i="57"/>
  <c r="FT102" i="57"/>
  <c r="DL74" i="57"/>
  <c r="GO123" i="57"/>
  <c r="EL81" i="57"/>
  <c r="DF143" i="57"/>
  <c r="R130" i="57"/>
  <c r="S131" i="57" s="1"/>
  <c r="CX79" i="57"/>
  <c r="BL149" i="57"/>
  <c r="DE71" i="57"/>
  <c r="CX130" i="57"/>
  <c r="CG170" i="57"/>
  <c r="CJ138" i="57"/>
  <c r="AS103" i="57"/>
  <c r="D160" i="57"/>
  <c r="FU162" i="57"/>
  <c r="GO147" i="57"/>
  <c r="F132" i="57"/>
  <c r="DX132" i="57"/>
  <c r="ES96" i="57"/>
  <c r="FB144" i="57"/>
  <c r="ES94" i="57"/>
  <c r="DM82" i="57"/>
  <c r="EL189" i="57"/>
  <c r="FJ114" i="57"/>
  <c r="GK110" i="57"/>
  <c r="CV86" i="57"/>
  <c r="BM94" i="57"/>
  <c r="F191" i="57"/>
  <c r="EK100" i="57"/>
  <c r="CT123" i="57"/>
  <c r="AZ122" i="57"/>
  <c r="Z192" i="57"/>
  <c r="AA193" i="57" s="1"/>
  <c r="CD129" i="57"/>
  <c r="FL189" i="57"/>
  <c r="CX99" i="57"/>
  <c r="GG175" i="57"/>
  <c r="EJ89" i="57"/>
  <c r="DF147" i="57"/>
  <c r="DI64" i="57"/>
  <c r="ED11" i="57"/>
  <c r="DD179" i="57"/>
  <c r="CG102" i="57"/>
  <c r="CR146" i="57"/>
  <c r="BH107" i="57"/>
  <c r="AL123" i="57"/>
  <c r="M109" i="57"/>
  <c r="BZ175" i="57"/>
  <c r="CR175" i="57"/>
  <c r="CZ180" i="57"/>
  <c r="AS119" i="57"/>
  <c r="BJ147" i="57"/>
  <c r="BQ175" i="57"/>
  <c r="DH131" i="57"/>
  <c r="BJ75" i="57"/>
  <c r="T103" i="57"/>
  <c r="F105" i="57"/>
  <c r="FH143" i="57"/>
  <c r="CX85" i="57"/>
  <c r="CY86" i="57" s="1"/>
  <c r="FD108" i="57"/>
  <c r="DN53" i="57"/>
  <c r="DP108" i="57"/>
  <c r="DX142" i="57"/>
  <c r="DL120" i="57"/>
  <c r="EC166" i="57"/>
  <c r="X161" i="57"/>
  <c r="DP119" i="57"/>
  <c r="EJ155" i="57"/>
  <c r="CG86" i="57"/>
  <c r="FD77" i="57"/>
  <c r="DT168" i="57"/>
  <c r="FP172" i="57"/>
  <c r="EF118" i="57"/>
  <c r="ER78" i="57"/>
  <c r="FR133" i="57"/>
  <c r="U192" i="57"/>
  <c r="BI94" i="57"/>
  <c r="FT127" i="57"/>
  <c r="FQ88" i="57"/>
  <c r="BL177" i="57"/>
  <c r="FV129" i="57"/>
  <c r="DH113" i="57"/>
  <c r="BJ113" i="57"/>
  <c r="ED131" i="57"/>
  <c r="CN153" i="57"/>
  <c r="AV99" i="57"/>
  <c r="EF131" i="57"/>
  <c r="BR111" i="57"/>
  <c r="BR110" i="57"/>
  <c r="BJ89" i="57"/>
  <c r="I165" i="57"/>
  <c r="CB137" i="57"/>
  <c r="FM64" i="57"/>
  <c r="GB107" i="57"/>
  <c r="FA132" i="57"/>
  <c r="DU189" i="57"/>
  <c r="FF148" i="57"/>
  <c r="EH163" i="57"/>
  <c r="GK191" i="57"/>
  <c r="EH99" i="57"/>
  <c r="BX126" i="57"/>
  <c r="FV130" i="57"/>
  <c r="EX135" i="57"/>
  <c r="GN180" i="57"/>
  <c r="FE160" i="57"/>
  <c r="AW107" i="57"/>
  <c r="ET157" i="57"/>
  <c r="EC173" i="57"/>
  <c r="DQ89" i="57"/>
  <c r="EC148" i="57"/>
  <c r="FL180" i="57"/>
  <c r="CF161" i="57"/>
  <c r="BD134" i="57"/>
  <c r="DN160" i="57"/>
  <c r="DN159" i="57"/>
  <c r="DO159" i="57" s="1"/>
  <c r="H135" i="57"/>
  <c r="GL84" i="57"/>
  <c r="GM85" i="57" s="1"/>
  <c r="FD182" i="57"/>
  <c r="BB191" i="57"/>
  <c r="BT177" i="57"/>
  <c r="CW167" i="57"/>
  <c r="CS171" i="57"/>
  <c r="DQ123" i="57"/>
  <c r="AP111" i="57"/>
  <c r="DB138" i="57"/>
  <c r="EB170" i="57"/>
  <c r="DJ81" i="57"/>
  <c r="DN76" i="57"/>
  <c r="DN75" i="57"/>
  <c r="EZ134" i="57"/>
  <c r="CV64" i="57"/>
  <c r="GH146" i="57"/>
  <c r="AV191" i="57"/>
  <c r="AL94" i="57"/>
  <c r="AM94" i="57" s="1"/>
  <c r="FP96" i="57"/>
  <c r="CV177" i="57"/>
  <c r="CB106" i="57"/>
  <c r="BY136" i="57"/>
  <c r="EN73" i="57"/>
  <c r="EB156" i="57"/>
  <c r="DX158" i="57"/>
  <c r="FT70" i="57"/>
  <c r="M97" i="57"/>
  <c r="FP103" i="57"/>
  <c r="AS158" i="57"/>
  <c r="DE175" i="57"/>
  <c r="FJ108" i="57"/>
  <c r="DZ74" i="57"/>
  <c r="M82" i="57"/>
  <c r="BL158" i="57"/>
  <c r="FN149" i="57"/>
  <c r="H160" i="57"/>
  <c r="CD190" i="57"/>
  <c r="GP161" i="57"/>
  <c r="FD148" i="57"/>
  <c r="EC191" i="57"/>
  <c r="CC162" i="57"/>
  <c r="N126" i="57"/>
  <c r="O127" i="57" s="1"/>
  <c r="AC129" i="57"/>
  <c r="AH127" i="57"/>
  <c r="GG156" i="57"/>
  <c r="X153" i="57"/>
  <c r="CN86" i="57"/>
  <c r="N186" i="57"/>
  <c r="FU67" i="57"/>
  <c r="M117" i="57"/>
  <c r="EX149" i="57"/>
  <c r="CB171" i="57"/>
  <c r="BH109" i="57"/>
  <c r="H96" i="57"/>
  <c r="GH189" i="57"/>
  <c r="GO192" i="57"/>
  <c r="BR124" i="57"/>
  <c r="GC163" i="57"/>
  <c r="ER101" i="57"/>
  <c r="BU134" i="57"/>
  <c r="DF99" i="57"/>
  <c r="FX196" i="57"/>
  <c r="BE189" i="57"/>
  <c r="GF103" i="57"/>
  <c r="FI109" i="57"/>
  <c r="CO99" i="57"/>
  <c r="EJ174" i="57"/>
  <c r="I153" i="57"/>
  <c r="CC74" i="57"/>
  <c r="AW151" i="57"/>
  <c r="FY91" i="57"/>
  <c r="FV127" i="57"/>
  <c r="GJ95" i="57"/>
  <c r="I72" i="57"/>
  <c r="EJ122" i="57"/>
  <c r="DM71" i="57"/>
  <c r="FF101" i="57"/>
  <c r="FG102" i="57" s="1"/>
  <c r="DJ100" i="57"/>
  <c r="BH148" i="57"/>
  <c r="ET166" i="57"/>
  <c r="AN171" i="57"/>
  <c r="EZ187" i="57"/>
  <c r="FE79" i="57"/>
  <c r="DT72" i="57"/>
  <c r="EP124" i="57"/>
  <c r="FH162" i="57"/>
  <c r="FE178" i="57"/>
  <c r="FU174" i="57"/>
  <c r="CD88" i="57"/>
  <c r="CE88" i="57" s="1"/>
  <c r="DM90" i="57"/>
  <c r="EB109" i="57"/>
  <c r="FP97" i="57"/>
  <c r="GD64" i="57"/>
  <c r="GD63" i="57"/>
  <c r="ER117" i="57"/>
  <c r="DA170" i="57"/>
  <c r="FE95" i="57"/>
  <c r="AZ166" i="57"/>
  <c r="DX135" i="57"/>
  <c r="AS98" i="57"/>
  <c r="U66" i="57"/>
  <c r="FA71" i="57"/>
  <c r="CO167" i="57"/>
  <c r="BR154" i="57"/>
  <c r="BS155" i="57" s="1"/>
  <c r="EZ136" i="57"/>
  <c r="EO144" i="57"/>
  <c r="FA136" i="57"/>
  <c r="FQ133" i="57"/>
  <c r="BA98" i="57"/>
  <c r="DV82" i="57"/>
  <c r="CF119" i="57"/>
  <c r="AK135" i="57"/>
  <c r="DF127" i="57"/>
  <c r="DG127" i="57" s="1"/>
  <c r="GL121" i="57"/>
  <c r="DL85" i="57"/>
  <c r="GG131" i="57"/>
  <c r="CN125" i="57"/>
  <c r="BH149" i="57"/>
  <c r="FJ65" i="57"/>
  <c r="GN154" i="57"/>
  <c r="CK86" i="57"/>
  <c r="M190" i="57"/>
  <c r="CB133" i="57"/>
  <c r="EJ132" i="57"/>
  <c r="CK122" i="57"/>
  <c r="BQ102" i="57"/>
  <c r="CZ69" i="57"/>
  <c r="AO181" i="57"/>
  <c r="DY71" i="57"/>
  <c r="DT135" i="57"/>
  <c r="AL43" i="57"/>
  <c r="AL42" i="57"/>
  <c r="BZ196" i="57"/>
  <c r="N138" i="57"/>
  <c r="DP70" i="57"/>
  <c r="EJ99" i="57"/>
  <c r="EP66" i="57"/>
  <c r="GO120" i="57"/>
  <c r="CN70" i="57"/>
  <c r="FX141" i="57"/>
  <c r="ET87" i="57"/>
  <c r="DZ192" i="57"/>
  <c r="FL154" i="57"/>
  <c r="DX170" i="57"/>
  <c r="DD126" i="57"/>
  <c r="ED58" i="57"/>
  <c r="ED57" i="57"/>
  <c r="FA93" i="57"/>
  <c r="DA142" i="57"/>
  <c r="GN70" i="57"/>
  <c r="DZ86" i="57"/>
  <c r="BT83" i="57"/>
  <c r="FX90" i="57"/>
  <c r="EK154" i="57"/>
  <c r="CX25" i="57"/>
  <c r="T163" i="57"/>
  <c r="DJ126" i="57"/>
  <c r="EG78" i="57"/>
  <c r="DJ151" i="57"/>
  <c r="DI192" i="57"/>
  <c r="EK174" i="57"/>
  <c r="CJ143" i="57"/>
  <c r="FN103" i="57"/>
  <c r="DV114" i="57"/>
  <c r="FX157" i="57"/>
  <c r="CK103" i="57"/>
  <c r="AR76" i="57"/>
  <c r="CD74" i="57"/>
  <c r="AK156" i="57"/>
  <c r="ET105" i="57"/>
  <c r="BN65" i="57"/>
  <c r="P96" i="57"/>
  <c r="BA157" i="57"/>
  <c r="BH154" i="57"/>
  <c r="P133" i="57"/>
  <c r="BP183" i="57"/>
  <c r="CG138" i="57"/>
  <c r="GD96" i="57"/>
  <c r="FX193" i="57"/>
  <c r="CK192" i="57"/>
  <c r="ER119" i="57"/>
  <c r="CP110" i="57"/>
  <c r="EC135" i="57"/>
  <c r="EX124" i="57"/>
  <c r="EW81" i="57"/>
  <c r="BU93" i="57"/>
  <c r="FV76" i="57"/>
  <c r="EP173" i="57"/>
  <c r="EP172" i="57"/>
  <c r="GN149" i="57"/>
  <c r="CH59" i="57"/>
  <c r="FE193" i="57"/>
  <c r="ES89" i="57"/>
  <c r="DQ113" i="57"/>
  <c r="ES110" i="57"/>
  <c r="EZ173" i="57"/>
  <c r="FE141" i="57"/>
  <c r="ED45" i="57"/>
  <c r="GP100" i="57"/>
  <c r="BL74" i="57"/>
  <c r="FI141" i="57"/>
  <c r="DY166" i="57"/>
  <c r="BH142" i="57"/>
  <c r="FI165" i="57"/>
  <c r="EG177" i="57"/>
  <c r="DU147" i="57"/>
  <c r="AP163" i="57"/>
  <c r="DX111" i="57"/>
  <c r="AL174" i="57"/>
  <c r="AK71" i="57"/>
  <c r="R108" i="57"/>
  <c r="CO84" i="57"/>
  <c r="H115" i="57"/>
  <c r="AO146" i="57"/>
  <c r="AJ185" i="57"/>
  <c r="L89" i="57"/>
  <c r="DZ162" i="57"/>
  <c r="EA163" i="57" s="1"/>
  <c r="ER186" i="57"/>
  <c r="AK100" i="57"/>
  <c r="CO85" i="57"/>
  <c r="FY149" i="57"/>
  <c r="FA135" i="57"/>
  <c r="FP113" i="57"/>
  <c r="ES76" i="57"/>
  <c r="DV131" i="57"/>
  <c r="ET70" i="57"/>
  <c r="ET69" i="57"/>
  <c r="GJ99" i="57"/>
  <c r="DM157" i="57"/>
  <c r="GO182" i="57"/>
  <c r="ED151" i="57"/>
  <c r="FB81" i="57"/>
  <c r="GF71" i="57"/>
  <c r="GD36" i="57"/>
  <c r="CX98" i="57"/>
  <c r="GL162" i="57"/>
  <c r="GM163" i="57" s="1"/>
  <c r="ER108" i="57"/>
  <c r="GH117" i="57"/>
  <c r="DN11" i="57"/>
  <c r="EK84" i="57"/>
  <c r="AW190" i="57"/>
  <c r="DN113" i="57"/>
  <c r="FP78" i="57"/>
  <c r="BD127" i="57"/>
  <c r="CD89" i="57"/>
  <c r="DJ153" i="57"/>
  <c r="EB177" i="57"/>
  <c r="CT91" i="57"/>
  <c r="FL86" i="57"/>
  <c r="FB96" i="57"/>
  <c r="FC97" i="57" s="1"/>
  <c r="FB95" i="57"/>
  <c r="CH16" i="57"/>
  <c r="CH15" i="57"/>
  <c r="AD124" i="57"/>
  <c r="DL163" i="57"/>
  <c r="AB84" i="57"/>
  <c r="DB84" i="57"/>
  <c r="L166" i="57"/>
  <c r="DU95" i="57"/>
  <c r="AF149" i="57"/>
  <c r="CX38" i="57"/>
  <c r="U166" i="57"/>
  <c r="CK87" i="57"/>
  <c r="FI77" i="57"/>
  <c r="BI132" i="57"/>
  <c r="AW154" i="57"/>
  <c r="V139" i="57"/>
  <c r="W139" i="57" s="1"/>
  <c r="FX142" i="57"/>
  <c r="CX26" i="57"/>
  <c r="BL64" i="57"/>
  <c r="FM171" i="57"/>
  <c r="EC95" i="57"/>
  <c r="EO149" i="57"/>
  <c r="R103" i="57"/>
  <c r="GB166" i="57"/>
  <c r="GO170" i="57"/>
  <c r="FV183" i="57"/>
  <c r="EK172" i="57"/>
  <c r="DZ175" i="57"/>
  <c r="EA175" i="57" s="1"/>
  <c r="FI69" i="57"/>
  <c r="CL130" i="57"/>
  <c r="GP71" i="57"/>
  <c r="DI121" i="57"/>
  <c r="CK132" i="57"/>
  <c r="DB173" i="57"/>
  <c r="BP149" i="57"/>
  <c r="CG77" i="57"/>
  <c r="EJ168" i="57"/>
  <c r="ED130" i="57"/>
  <c r="ER156" i="57"/>
  <c r="EH100" i="57"/>
  <c r="DX148" i="57"/>
  <c r="EZ82" i="57"/>
  <c r="E143" i="57"/>
  <c r="GJ77" i="57"/>
  <c r="DV175" i="57"/>
  <c r="E156" i="57"/>
  <c r="AG103" i="57"/>
  <c r="EB101" i="57"/>
  <c r="FA94" i="57"/>
  <c r="AW163" i="57"/>
  <c r="BM187" i="57"/>
  <c r="FJ185" i="57"/>
  <c r="DT117" i="57"/>
  <c r="CL69" i="57"/>
  <c r="AF95" i="57"/>
  <c r="DB190" i="57"/>
  <c r="DR154" i="57"/>
  <c r="DS154" i="57" s="1"/>
  <c r="GN71" i="57"/>
  <c r="DV126" i="57"/>
  <c r="FI96" i="57"/>
  <c r="GC87" i="57"/>
  <c r="BU117" i="57"/>
  <c r="GO87" i="57"/>
  <c r="EL160" i="57"/>
  <c r="EZ74" i="57"/>
  <c r="DE172" i="57"/>
  <c r="FL113" i="57"/>
  <c r="AT99" i="57"/>
  <c r="BH66" i="57"/>
  <c r="DD106" i="57"/>
  <c r="EH135" i="57"/>
  <c r="DN25" i="57"/>
  <c r="DQ163" i="57"/>
  <c r="CK129" i="57"/>
  <c r="GD74" i="57"/>
  <c r="FM112" i="57"/>
  <c r="ES180" i="57"/>
  <c r="FZ108" i="57"/>
  <c r="DU98" i="57"/>
  <c r="EX112" i="57"/>
  <c r="DP122" i="57"/>
  <c r="CO118" i="57"/>
  <c r="DU192" i="57"/>
  <c r="FH153" i="57"/>
  <c r="EV109" i="57"/>
  <c r="DA130" i="57"/>
  <c r="BI101" i="57"/>
  <c r="BQ111" i="57"/>
  <c r="EV114" i="57"/>
  <c r="DP154" i="57"/>
  <c r="ET159" i="57"/>
  <c r="ET158" i="57"/>
  <c r="CV170" i="57"/>
  <c r="GH106" i="57"/>
  <c r="EK88" i="57"/>
  <c r="CX57" i="57"/>
  <c r="DM117" i="57"/>
  <c r="EK103" i="57"/>
  <c r="EX109" i="57"/>
  <c r="EG179" i="57"/>
  <c r="GF118" i="57"/>
  <c r="DN50" i="57"/>
  <c r="GC102" i="57"/>
  <c r="T124" i="57"/>
  <c r="BI181" i="57"/>
  <c r="AG147" i="57"/>
  <c r="BU121" i="57"/>
  <c r="CL179" i="57"/>
  <c r="EX87" i="57"/>
  <c r="BX144" i="57"/>
  <c r="AW82" i="57"/>
  <c r="BU66" i="57"/>
  <c r="BB109" i="57"/>
  <c r="EG186" i="57"/>
  <c r="DN66" i="57"/>
  <c r="FE124" i="57"/>
  <c r="GP180" i="57"/>
  <c r="GP179" i="57"/>
  <c r="GQ179" i="57" s="1"/>
  <c r="DP193" i="57"/>
  <c r="DF84" i="57"/>
  <c r="GO107" i="57"/>
  <c r="DL69" i="57"/>
  <c r="DV177" i="57"/>
  <c r="BD87" i="57"/>
  <c r="EG75" i="57"/>
  <c r="GB74" i="57"/>
  <c r="FJ66" i="57"/>
  <c r="EG114" i="57"/>
  <c r="BV64" i="57"/>
  <c r="FV62" i="57"/>
  <c r="FJ86" i="57"/>
  <c r="AF168" i="57"/>
  <c r="BY187" i="57"/>
  <c r="EJ123" i="57"/>
  <c r="DR168" i="57"/>
  <c r="EN113" i="57"/>
  <c r="EJ183" i="57"/>
  <c r="FB86" i="57"/>
  <c r="FB122" i="57"/>
  <c r="GG111" i="57"/>
  <c r="ED88" i="57"/>
  <c r="BH141" i="57"/>
  <c r="GD184" i="57"/>
  <c r="FV132" i="57"/>
  <c r="EC108" i="57"/>
  <c r="CH41" i="57"/>
  <c r="CI42" i="57" s="1"/>
  <c r="BN189" i="57"/>
  <c r="EP69" i="57"/>
  <c r="CN81" i="57"/>
  <c r="T110" i="57"/>
  <c r="DL105" i="57"/>
  <c r="BE66" i="57"/>
  <c r="T158" i="57"/>
  <c r="J155" i="57"/>
  <c r="DX138" i="57"/>
  <c r="M180" i="57"/>
  <c r="BA146" i="57"/>
  <c r="GJ113" i="57"/>
  <c r="CJ173" i="57"/>
  <c r="EL93" i="57"/>
  <c r="AH138" i="57"/>
  <c r="AK121" i="57"/>
  <c r="U67" i="57"/>
  <c r="CZ148" i="57"/>
  <c r="DJ154" i="57"/>
  <c r="ET100" i="57"/>
  <c r="GH105" i="57"/>
  <c r="ER64" i="57"/>
  <c r="AX161" i="57"/>
  <c r="FX149" i="57"/>
  <c r="EG183" i="57"/>
  <c r="DQ189" i="57"/>
  <c r="EF162" i="57"/>
  <c r="GD47" i="57"/>
  <c r="EK87" i="57"/>
  <c r="DP153" i="57"/>
  <c r="DT147" i="57"/>
  <c r="EX189" i="57"/>
  <c r="DM166" i="57"/>
  <c r="CS135" i="57"/>
  <c r="GJ121" i="57"/>
  <c r="DY105" i="57"/>
  <c r="ED162" i="57"/>
  <c r="FM96" i="57"/>
  <c r="ED161" i="57"/>
  <c r="DZ110" i="57"/>
  <c r="EO143" i="57"/>
  <c r="CG194" i="57"/>
  <c r="DR124" i="57"/>
  <c r="EN163" i="57"/>
  <c r="FJ48" i="57"/>
  <c r="BU103" i="57"/>
  <c r="DA66" i="57"/>
  <c r="AT185" i="57"/>
  <c r="AU186" i="57" s="1"/>
  <c r="FX127" i="57"/>
  <c r="GJ192" i="57"/>
  <c r="FT123" i="57"/>
  <c r="EW139" i="57"/>
  <c r="ES109" i="57"/>
  <c r="FQ160" i="57"/>
  <c r="EV64" i="57"/>
  <c r="DP138" i="57"/>
  <c r="FL150" i="57"/>
  <c r="DU78" i="57"/>
  <c r="GB178" i="57"/>
  <c r="EG155" i="57"/>
  <c r="BE193" i="57"/>
  <c r="EB113" i="57"/>
  <c r="CH169" i="57"/>
  <c r="AH101" i="57"/>
  <c r="EZ137" i="57"/>
  <c r="EF97" i="57"/>
  <c r="FD173" i="57"/>
  <c r="FM175" i="57"/>
  <c r="EH103" i="57"/>
  <c r="ET118" i="57"/>
  <c r="DN182" i="57"/>
  <c r="V133" i="57"/>
  <c r="CO101" i="57"/>
  <c r="CC69" i="57"/>
  <c r="BA82" i="57"/>
  <c r="DF180" i="57"/>
  <c r="ED129" i="57"/>
  <c r="CW85" i="57"/>
  <c r="BH67" i="57"/>
  <c r="EG98" i="57"/>
  <c r="CG87" i="57"/>
  <c r="M145" i="57"/>
  <c r="BE74" i="57"/>
  <c r="DU145" i="57"/>
  <c r="BI78" i="57"/>
  <c r="BT73" i="57"/>
  <c r="CL102" i="57"/>
  <c r="DB96" i="57"/>
  <c r="DH74" i="57"/>
  <c r="BI111" i="57"/>
  <c r="CS110" i="57"/>
  <c r="CH85" i="57"/>
  <c r="CK121" i="57"/>
  <c r="AG64" i="57"/>
  <c r="Z170" i="57"/>
  <c r="ER127" i="57"/>
  <c r="DQ83" i="57"/>
  <c r="AF69" i="57"/>
  <c r="AB155" i="57"/>
  <c r="BE194" i="57"/>
  <c r="BF107" i="57"/>
  <c r="DY171" i="57"/>
  <c r="GK69" i="57"/>
  <c r="DE153" i="57"/>
  <c r="ER138" i="57"/>
  <c r="CL111" i="57"/>
  <c r="ES137" i="57"/>
  <c r="P114" i="57"/>
  <c r="DY90" i="57"/>
  <c r="BQ72" i="57"/>
  <c r="BU165" i="57"/>
  <c r="U101" i="57"/>
  <c r="E101" i="57"/>
  <c r="CX74" i="57"/>
  <c r="BX103" i="57"/>
  <c r="BI130" i="57"/>
  <c r="EP132" i="57"/>
  <c r="DB148" i="57"/>
  <c r="DM171" i="57"/>
  <c r="FB90" i="57"/>
  <c r="DI154" i="57"/>
  <c r="BZ183" i="57"/>
  <c r="CA183" i="57" s="1"/>
  <c r="DD69" i="57"/>
  <c r="BY112" i="57"/>
  <c r="AK173" i="57"/>
  <c r="AH107" i="57"/>
  <c r="AI107" i="57" s="1"/>
  <c r="CL81" i="57"/>
  <c r="CS91" i="57"/>
  <c r="CD112" i="57"/>
  <c r="H122" i="57"/>
  <c r="CJ146" i="57"/>
  <c r="FZ93" i="57"/>
  <c r="AN108" i="57"/>
  <c r="AW150" i="57"/>
  <c r="FV193" i="57"/>
  <c r="FV192" i="57"/>
  <c r="CG130" i="57"/>
  <c r="DV84" i="57"/>
  <c r="FM158" i="57"/>
  <c r="DI165" i="57"/>
  <c r="DR171" i="57"/>
  <c r="ET106" i="57"/>
  <c r="H167" i="57"/>
  <c r="AX112" i="57"/>
  <c r="AY112" i="57" s="1"/>
  <c r="CK143" i="57"/>
  <c r="CH25" i="57"/>
  <c r="CD119" i="57"/>
  <c r="CE119" i="57" s="1"/>
  <c r="BR72" i="57"/>
  <c r="BR71" i="57"/>
  <c r="BN133" i="57"/>
  <c r="BO133" i="57" s="1"/>
  <c r="F34" i="57"/>
  <c r="EJ178" i="57"/>
  <c r="CN82" i="57"/>
  <c r="H85" i="57"/>
  <c r="CD183" i="57"/>
  <c r="CR97" i="57"/>
  <c r="DQ99" i="57"/>
  <c r="CZ165" i="57"/>
  <c r="BM75" i="57"/>
  <c r="GO125" i="57"/>
  <c r="ES131" i="57"/>
  <c r="ET81" i="57"/>
  <c r="EU82" i="57" s="1"/>
  <c r="ED65" i="57"/>
  <c r="BV109" i="57"/>
  <c r="BW109" i="57" s="1"/>
  <c r="M71" i="57"/>
  <c r="BN100" i="57"/>
  <c r="CX30" i="57"/>
  <c r="BP97" i="57"/>
  <c r="CP108" i="57"/>
  <c r="CZ181" i="57"/>
  <c r="CN112" i="57"/>
  <c r="AB86" i="57"/>
  <c r="BE161" i="57"/>
  <c r="BJ157" i="57"/>
  <c r="CW148" i="57"/>
  <c r="BH117" i="57"/>
  <c r="CT101" i="57"/>
  <c r="AB172" i="57"/>
  <c r="FM109" i="57"/>
  <c r="CP111" i="57"/>
  <c r="DX94" i="57"/>
  <c r="EZ181" i="57"/>
  <c r="BM180" i="57"/>
  <c r="CN181" i="57"/>
  <c r="BE107" i="57"/>
  <c r="DF109" i="57"/>
  <c r="U151" i="57"/>
  <c r="AH100" i="57"/>
  <c r="CG105" i="57"/>
  <c r="BT147" i="57"/>
  <c r="BN107" i="57"/>
  <c r="AD146" i="57"/>
  <c r="AE147" i="57" s="1"/>
  <c r="BE134" i="57"/>
  <c r="BX178" i="57"/>
  <c r="FJ69" i="57"/>
  <c r="P76" i="57"/>
  <c r="CB74" i="57"/>
  <c r="CB120" i="57"/>
  <c r="EP138" i="57"/>
  <c r="CO83" i="57"/>
  <c r="AW156" i="57"/>
  <c r="CV162" i="57"/>
  <c r="DH89" i="57"/>
  <c r="CK163" i="57"/>
  <c r="EJ124" i="57"/>
  <c r="BD83" i="57"/>
  <c r="U156" i="57"/>
  <c r="DI183" i="57"/>
  <c r="AC173" i="57"/>
  <c r="M93" i="57"/>
  <c r="CB85" i="57"/>
  <c r="CV139" i="57"/>
  <c r="CJ117" i="57"/>
  <c r="AR98" i="57"/>
  <c r="GK121" i="57"/>
  <c r="EC103" i="57"/>
  <c r="ED122" i="57"/>
  <c r="DL192" i="57"/>
  <c r="P112" i="57"/>
  <c r="BF66" i="57"/>
  <c r="AZ84" i="57"/>
  <c r="BN124" i="57"/>
  <c r="I170" i="57"/>
  <c r="CC172" i="57"/>
  <c r="BB49" i="57"/>
  <c r="AB93" i="57"/>
  <c r="T180" i="57"/>
  <c r="CB66" i="57"/>
  <c r="CC143" i="57"/>
  <c r="J132" i="57"/>
  <c r="EG185" i="57"/>
  <c r="CR177" i="57"/>
  <c r="BA119" i="57"/>
  <c r="H65" i="57"/>
  <c r="EX145" i="57"/>
  <c r="DD148" i="57"/>
  <c r="DE83" i="57"/>
  <c r="ES129" i="57"/>
  <c r="Q100" i="57"/>
  <c r="V127" i="57"/>
  <c r="DB107" i="57"/>
  <c r="CJ118" i="57"/>
  <c r="AT72" i="57"/>
  <c r="AR172" i="57"/>
  <c r="AP93" i="57"/>
  <c r="CV161" i="57"/>
  <c r="AX110" i="57"/>
  <c r="AY111" i="57" s="1"/>
  <c r="DD130" i="57"/>
  <c r="CF81" i="57"/>
  <c r="CB136" i="57"/>
  <c r="CT98" i="57"/>
  <c r="AS183" i="57"/>
  <c r="FV30" i="57"/>
  <c r="ES66" i="57"/>
  <c r="GC172" i="57"/>
  <c r="AN130" i="57"/>
  <c r="AK143" i="57"/>
  <c r="DY95" i="57"/>
  <c r="FP121" i="57"/>
  <c r="DY168" i="57"/>
  <c r="FT167" i="57"/>
  <c r="R69" i="57"/>
  <c r="FJ187" i="57"/>
  <c r="FY121" i="57"/>
  <c r="EX102" i="57"/>
  <c r="EX101" i="57"/>
  <c r="FF180" i="57"/>
  <c r="FE181" i="57"/>
  <c r="F33" i="57"/>
  <c r="T90" i="57"/>
  <c r="DT136" i="57"/>
  <c r="EJ184" i="57"/>
  <c r="AN146" i="57"/>
  <c r="FI170" i="57"/>
  <c r="GK159" i="57"/>
  <c r="FX190" i="57"/>
  <c r="EL125" i="57"/>
  <c r="FN180" i="57"/>
  <c r="E187" i="57"/>
  <c r="FU103" i="57"/>
  <c r="ER175" i="57"/>
  <c r="DR138" i="57"/>
  <c r="D133" i="57"/>
  <c r="CP166" i="57"/>
  <c r="BB182" i="57"/>
  <c r="GF161" i="57"/>
  <c r="BN101" i="57"/>
  <c r="AZ191" i="57"/>
  <c r="EL115" i="57"/>
  <c r="BN150" i="57"/>
  <c r="BO150" i="57" s="1"/>
  <c r="AJ67" i="57"/>
  <c r="BZ148" i="57"/>
  <c r="J143" i="57"/>
  <c r="GJ84" i="57"/>
  <c r="BE157" i="57"/>
  <c r="EH160" i="57"/>
  <c r="DV146" i="57"/>
  <c r="DN175" i="57"/>
  <c r="CV158" i="57"/>
  <c r="BQ125" i="57"/>
  <c r="T194" i="57"/>
  <c r="GC126" i="57"/>
  <c r="CO93" i="57"/>
  <c r="EN167" i="57"/>
  <c r="FQ123" i="57"/>
  <c r="DD191" i="57"/>
  <c r="EJ112" i="57"/>
  <c r="EW158" i="57"/>
  <c r="CT120" i="57"/>
  <c r="EJ127" i="57"/>
  <c r="ER139" i="57"/>
  <c r="GB157" i="57"/>
  <c r="EP127" i="57"/>
  <c r="ED170" i="57"/>
  <c r="ED169" i="57"/>
  <c r="EJ74" i="57"/>
  <c r="BD111" i="57"/>
  <c r="H170" i="57"/>
  <c r="BF167" i="57"/>
  <c r="DH142" i="57"/>
  <c r="DY70" i="57"/>
  <c r="CX54" i="57"/>
  <c r="DB81" i="57"/>
  <c r="CR148" i="57"/>
  <c r="EW65" i="57"/>
  <c r="DJ74" i="57"/>
  <c r="FU77" i="57"/>
  <c r="DJ169" i="57"/>
  <c r="DJ168" i="57"/>
  <c r="CP135" i="57"/>
  <c r="CP134" i="57"/>
  <c r="DM139" i="57"/>
  <c r="CH67" i="57"/>
  <c r="BX153" i="57"/>
  <c r="AJ73" i="57"/>
  <c r="FD190" i="57"/>
  <c r="EB168" i="57"/>
  <c r="BM114" i="57"/>
  <c r="BQ194" i="57"/>
  <c r="EF78" i="57"/>
  <c r="DH153" i="57"/>
  <c r="EK138" i="57"/>
  <c r="FR82" i="57"/>
  <c r="FS82" i="57" s="1"/>
  <c r="DF102" i="57"/>
  <c r="DF101" i="57"/>
  <c r="ED95" i="57"/>
  <c r="CJ189" i="57"/>
  <c r="AK147" i="57"/>
  <c r="DZ160" i="57"/>
  <c r="BU85" i="57"/>
  <c r="AW65" i="57"/>
  <c r="CX107" i="57"/>
  <c r="CL157" i="57"/>
  <c r="CG148" i="57"/>
  <c r="AW102" i="57"/>
  <c r="AP139" i="57"/>
  <c r="EZ76" i="57"/>
  <c r="DU83" i="57"/>
  <c r="GF64" i="57"/>
  <c r="DX151" i="57"/>
  <c r="EV177" i="57"/>
  <c r="ED166" i="57"/>
  <c r="FB173" i="57"/>
  <c r="GD52" i="57"/>
  <c r="CV87" i="57"/>
  <c r="FD74" i="57"/>
  <c r="ES135" i="57"/>
  <c r="BL144" i="57"/>
  <c r="BB181" i="57"/>
  <c r="BC182" i="57" s="1"/>
  <c r="EG94" i="57"/>
  <c r="FT166" i="57"/>
  <c r="BD125" i="57"/>
  <c r="EZ130" i="57"/>
  <c r="DV77" i="57"/>
  <c r="DV76" i="57"/>
  <c r="DI86" i="57"/>
  <c r="CP192" i="57"/>
  <c r="ED178" i="57"/>
  <c r="BL114" i="57"/>
  <c r="FJ33" i="57"/>
  <c r="FP137" i="57"/>
  <c r="CX126" i="57"/>
  <c r="BV105" i="57"/>
  <c r="GG79" i="57"/>
  <c r="EZ160" i="57"/>
  <c r="BI137" i="57"/>
  <c r="R191" i="57"/>
  <c r="ED63" i="57"/>
  <c r="DY183" i="57"/>
  <c r="AL29" i="57"/>
  <c r="BJ119" i="57"/>
  <c r="EF126" i="57"/>
  <c r="BD149" i="57"/>
  <c r="DV69" i="57"/>
  <c r="DF175" i="57"/>
  <c r="CD143" i="57"/>
  <c r="CT86" i="57"/>
  <c r="BB66" i="57"/>
  <c r="BL89" i="57"/>
  <c r="AX126" i="57"/>
  <c r="GJ147" i="57"/>
  <c r="X111" i="57"/>
  <c r="M123" i="57"/>
  <c r="BX173" i="57"/>
  <c r="AZ117" i="57"/>
  <c r="CX82" i="57"/>
  <c r="FI167" i="57"/>
  <c r="EK137" i="57"/>
  <c r="EC77" i="57"/>
  <c r="EV120" i="57"/>
  <c r="FB160" i="57"/>
  <c r="DN184" i="57"/>
  <c r="FD78" i="57"/>
  <c r="DJ124" i="57"/>
  <c r="GH74" i="57"/>
  <c r="GH73" i="57"/>
  <c r="EX83" i="57"/>
  <c r="DA137" i="57"/>
  <c r="FN181" i="57"/>
  <c r="DT173" i="57"/>
  <c r="BT146" i="57"/>
  <c r="FR141" i="57"/>
  <c r="ER179" i="57"/>
  <c r="EH98" i="57"/>
  <c r="FA77" i="57"/>
  <c r="GG99" i="57"/>
  <c r="EG149" i="57"/>
  <c r="CO159" i="57"/>
  <c r="FY115" i="57"/>
  <c r="EV71" i="57"/>
  <c r="FV182" i="57"/>
  <c r="DI84" i="57"/>
  <c r="FF64" i="57"/>
  <c r="FG65" i="57" s="1"/>
  <c r="DN36" i="57"/>
  <c r="CR86" i="57"/>
  <c r="J165" i="57"/>
  <c r="BM121" i="57"/>
  <c r="DL149" i="57"/>
  <c r="AW181" i="57"/>
  <c r="X84" i="57"/>
  <c r="EW127" i="57"/>
  <c r="CG137" i="57"/>
  <c r="DI129" i="57"/>
  <c r="FZ178" i="57"/>
  <c r="AS65" i="57"/>
  <c r="AF107" i="57"/>
  <c r="ES181" i="57"/>
  <c r="GN166" i="57"/>
  <c r="GD65" i="57"/>
  <c r="GE65" i="57" s="1"/>
  <c r="DA106" i="57"/>
  <c r="DR165" i="57"/>
  <c r="EX69" i="57"/>
  <c r="EF93" i="57"/>
  <c r="CS134" i="57"/>
  <c r="FE77" i="57"/>
  <c r="DN181" i="57"/>
  <c r="EO165" i="57"/>
  <c r="CC98" i="57"/>
  <c r="DN189" i="57"/>
  <c r="ED146" i="57"/>
  <c r="EE146" i="57" s="1"/>
  <c r="CD126" i="57"/>
  <c r="BL138" i="57"/>
  <c r="FY194" i="57"/>
  <c r="EJ136" i="57"/>
  <c r="EB167" i="57"/>
  <c r="DI135" i="57"/>
  <c r="DJ123" i="57"/>
  <c r="DJ122" i="57"/>
  <c r="ER190" i="57"/>
  <c r="EN114" i="57"/>
  <c r="CP120" i="57"/>
  <c r="CQ121" i="57" s="1"/>
  <c r="FD99" i="57"/>
  <c r="EB169" i="57"/>
  <c r="CR160" i="57"/>
  <c r="EG89" i="57"/>
  <c r="GG74" i="57"/>
  <c r="GO121" i="57"/>
  <c r="DH86" i="57"/>
  <c r="N127" i="57"/>
  <c r="BD89" i="57"/>
  <c r="EJ79" i="57"/>
  <c r="BJ149" i="57"/>
  <c r="BP108" i="57"/>
  <c r="CL149" i="57"/>
  <c r="CD163" i="57"/>
  <c r="GK131" i="57"/>
  <c r="DM138" i="57"/>
  <c r="GG115" i="57"/>
  <c r="GK174" i="57"/>
  <c r="EO190" i="57"/>
  <c r="GC94" i="57"/>
  <c r="EJ142" i="57"/>
  <c r="DJ157" i="57"/>
  <c r="GC143" i="57"/>
  <c r="EF85" i="57"/>
  <c r="ED31" i="57"/>
  <c r="EC84" i="57"/>
  <c r="CK79" i="57"/>
  <c r="DV112" i="57"/>
  <c r="EX129" i="57"/>
  <c r="EY130" i="57" s="1"/>
  <c r="FR84" i="57"/>
  <c r="GJ73" i="57"/>
  <c r="DL174" i="57"/>
  <c r="CJ94" i="57"/>
  <c r="CK189" i="57"/>
  <c r="DM94" i="57"/>
  <c r="EB142" i="57"/>
  <c r="DN39" i="57"/>
  <c r="CB107" i="57"/>
  <c r="ER84" i="57"/>
  <c r="FV73" i="57"/>
  <c r="FW73" i="57" s="1"/>
  <c r="BD192" i="57"/>
  <c r="DL106" i="57"/>
  <c r="BQ64" i="57"/>
  <c r="DY173" i="57"/>
  <c r="EG131" i="57"/>
  <c r="CW121" i="57"/>
  <c r="BY156" i="57"/>
  <c r="DN41" i="57"/>
  <c r="DM76" i="57"/>
  <c r="Y110" i="57"/>
  <c r="DD172" i="57"/>
  <c r="EB126" i="57"/>
  <c r="Q67" i="57"/>
  <c r="GG109" i="57"/>
  <c r="GF148" i="57"/>
  <c r="BE179" i="57"/>
  <c r="FL108" i="57"/>
  <c r="T191" i="57"/>
  <c r="DL189" i="57"/>
  <c r="GF105" i="57"/>
  <c r="DL129" i="57"/>
  <c r="CO122" i="57"/>
  <c r="DN46" i="57"/>
  <c r="GK76" i="57"/>
  <c r="GN114" i="57"/>
  <c r="DL133" i="57"/>
  <c r="CX45" i="57"/>
  <c r="CN172" i="57"/>
  <c r="EK76" i="57"/>
  <c r="DD177" i="57"/>
  <c r="BZ71" i="57"/>
  <c r="BF148" i="57"/>
  <c r="CS175" i="57"/>
  <c r="AO187" i="57"/>
  <c r="T134" i="57"/>
  <c r="BD85" i="57"/>
  <c r="EL119" i="57"/>
  <c r="EW106" i="57"/>
  <c r="BR193" i="57"/>
  <c r="EJ100" i="57"/>
  <c r="EC93" i="57"/>
  <c r="FY177" i="57"/>
  <c r="EL153" i="57"/>
  <c r="FN154" i="57"/>
  <c r="DY96" i="57"/>
  <c r="CW172" i="57"/>
  <c r="DB66" i="57"/>
  <c r="ES87" i="57"/>
  <c r="ET108" i="57"/>
  <c r="ER134" i="57"/>
  <c r="EX96" i="57"/>
  <c r="FM107" i="57"/>
  <c r="DY94" i="57"/>
  <c r="GD28" i="57"/>
  <c r="DP81" i="57"/>
  <c r="CB123" i="57"/>
  <c r="DD77" i="57"/>
  <c r="GJ94" i="57"/>
  <c r="DX139" i="57"/>
  <c r="BR153" i="57"/>
  <c r="GD189" i="57"/>
  <c r="ED39" i="57"/>
  <c r="X89" i="57"/>
  <c r="ES108" i="57"/>
  <c r="ED159" i="57"/>
  <c r="CL77" i="57"/>
  <c r="AP82" i="57"/>
  <c r="CN100" i="57"/>
  <c r="BN142" i="57"/>
  <c r="BN141" i="57"/>
  <c r="DH83" i="57"/>
  <c r="BY71" i="57"/>
  <c r="CC125" i="57"/>
  <c r="CC73" i="57"/>
  <c r="AD115" i="57"/>
  <c r="BE75" i="57"/>
  <c r="U118" i="57"/>
  <c r="AG79" i="57"/>
  <c r="D121" i="57"/>
  <c r="T75" i="57"/>
  <c r="AR84" i="57"/>
  <c r="BM71" i="57"/>
  <c r="BV166" i="57"/>
  <c r="CB89" i="57"/>
  <c r="EB150" i="57"/>
  <c r="EN96" i="57"/>
  <c r="FJ144" i="57"/>
  <c r="DD75" i="57"/>
  <c r="BR192" i="57"/>
  <c r="EL159" i="57"/>
  <c r="GK166" i="57"/>
  <c r="EW156" i="57"/>
  <c r="ER124" i="57"/>
  <c r="EK143" i="57"/>
  <c r="DA83" i="57"/>
  <c r="GG66" i="57"/>
  <c r="ET39" i="57"/>
  <c r="ET38" i="57"/>
  <c r="CS87" i="57"/>
  <c r="H156" i="57"/>
  <c r="ER183" i="57"/>
  <c r="GP105" i="57"/>
  <c r="ES182" i="57"/>
  <c r="FA115" i="57"/>
  <c r="ES150" i="57"/>
  <c r="EC192" i="57"/>
  <c r="EK119" i="57"/>
  <c r="CG178" i="57"/>
  <c r="EL168" i="57"/>
  <c r="CL108" i="57"/>
  <c r="CL107" i="57"/>
  <c r="BB34" i="57"/>
  <c r="DJ158" i="57"/>
  <c r="CL134" i="57"/>
  <c r="DP166" i="57"/>
  <c r="CX178" i="57"/>
  <c r="AF154" i="57"/>
  <c r="EO182" i="57"/>
  <c r="DP139" i="57"/>
  <c r="CL148" i="57"/>
  <c r="AR142" i="57"/>
  <c r="DP130" i="57"/>
  <c r="BT123" i="57"/>
  <c r="AJ139" i="57"/>
  <c r="BV103" i="57"/>
  <c r="AO161" i="57"/>
  <c r="FJ23" i="57"/>
  <c r="CP69" i="57"/>
  <c r="FA155" i="57"/>
  <c r="DQ173" i="57"/>
  <c r="EW88" i="57"/>
  <c r="ET123" i="57"/>
  <c r="DI170" i="57"/>
  <c r="FZ145" i="57"/>
  <c r="GO159" i="57"/>
  <c r="ET107" i="57"/>
  <c r="DQ77" i="57"/>
  <c r="CT64" i="57"/>
  <c r="GP181" i="57"/>
  <c r="FF84" i="57"/>
  <c r="DI153" i="57"/>
  <c r="DU126" i="57"/>
  <c r="DV184" i="57"/>
  <c r="FF135" i="57"/>
  <c r="CO165" i="57"/>
  <c r="EL149" i="57"/>
  <c r="EB159" i="57"/>
  <c r="EC78" i="57"/>
  <c r="GD54" i="57"/>
  <c r="GF120" i="57"/>
  <c r="DR191" i="57"/>
  <c r="CS142" i="57"/>
  <c r="EJ81" i="57"/>
  <c r="GL75" i="57"/>
  <c r="DD156" i="57"/>
  <c r="FQ151" i="57"/>
  <c r="EL110" i="57"/>
  <c r="BY81" i="57"/>
  <c r="BE146" i="57"/>
  <c r="AZ184" i="57"/>
  <c r="T105" i="57"/>
  <c r="CF159" i="57"/>
  <c r="BV66" i="57"/>
  <c r="H111" i="57"/>
  <c r="DJ79" i="57"/>
  <c r="DJ78" i="57"/>
  <c r="EF183" i="57"/>
  <c r="EJ163" i="57"/>
  <c r="DT108" i="57"/>
  <c r="EP88" i="57"/>
  <c r="FV108" i="57"/>
  <c r="BI129" i="57"/>
  <c r="GH177" i="57"/>
  <c r="FR137" i="57"/>
  <c r="GC130" i="57"/>
  <c r="ET83" i="57"/>
  <c r="BX142" i="57"/>
  <c r="DN144" i="57"/>
  <c r="DE138" i="57"/>
  <c r="CV106" i="57"/>
  <c r="FT124" i="57"/>
  <c r="EL79" i="57"/>
  <c r="ER126" i="57"/>
  <c r="GC96" i="57"/>
  <c r="EH75" i="57"/>
  <c r="FN141" i="57"/>
  <c r="BI108" i="57"/>
  <c r="AN145" i="57"/>
  <c r="AW118" i="57"/>
  <c r="DU65" i="57"/>
  <c r="DM154" i="57"/>
  <c r="Y192" i="57"/>
  <c r="BP142" i="57"/>
  <c r="CD70" i="57"/>
  <c r="FN187" i="57"/>
  <c r="BV168" i="57"/>
  <c r="AN181" i="57"/>
  <c r="N123" i="57"/>
  <c r="EN101" i="57"/>
  <c r="CK153" i="57"/>
  <c r="AC95" i="57"/>
  <c r="P85" i="57"/>
  <c r="FX82" i="57"/>
  <c r="GB172" i="57"/>
  <c r="FL191" i="57"/>
  <c r="EF112" i="57"/>
  <c r="AO172" i="57"/>
  <c r="DA153" i="57"/>
  <c r="AV66" i="57"/>
  <c r="CG98" i="57"/>
  <c r="DA136" i="57"/>
  <c r="BL108" i="57"/>
  <c r="AZ180" i="57"/>
  <c r="FB85" i="57"/>
  <c r="AR78" i="57"/>
  <c r="BZ127" i="57"/>
  <c r="T130" i="57"/>
  <c r="ER182" i="57"/>
  <c r="FV65" i="57"/>
  <c r="EK71" i="57"/>
  <c r="CG160" i="57"/>
  <c r="BZ100" i="57"/>
  <c r="BB102" i="57"/>
  <c r="BC102" i="57" s="1"/>
  <c r="BH97" i="57"/>
  <c r="BD100" i="57"/>
  <c r="DX89" i="57"/>
  <c r="CG64" i="57"/>
  <c r="DF170" i="57"/>
  <c r="DG170" i="57" s="1"/>
  <c r="AB72" i="57"/>
  <c r="CJ81" i="57"/>
  <c r="AX153" i="57"/>
  <c r="N177" i="57"/>
  <c r="DP113" i="57"/>
  <c r="BQ122" i="57"/>
  <c r="CW64" i="57"/>
  <c r="AF67" i="57"/>
  <c r="DI93" i="57"/>
  <c r="DY108" i="57"/>
  <c r="CN138" i="57"/>
  <c r="CP183" i="57"/>
  <c r="BR19" i="57"/>
  <c r="BB81" i="57"/>
  <c r="AG86" i="57"/>
  <c r="AN160" i="57"/>
  <c r="BQ171" i="57"/>
  <c r="P179" i="57"/>
  <c r="DE114" i="57"/>
  <c r="CF158" i="57"/>
  <c r="FH82" i="57"/>
  <c r="EB94" i="57"/>
  <c r="FM127" i="57"/>
  <c r="CV153" i="57"/>
  <c r="AX173" i="57"/>
  <c r="BB70" i="57"/>
  <c r="EN187" i="57"/>
  <c r="BQ120" i="57"/>
  <c r="BB178" i="57"/>
  <c r="ES124" i="57"/>
  <c r="BQ134" i="57"/>
  <c r="BN167" i="57"/>
  <c r="BO167" i="57" s="1"/>
  <c r="BX187" i="57"/>
  <c r="CC180" i="57"/>
  <c r="DN97" i="57"/>
  <c r="AV156" i="57"/>
  <c r="CZ110" i="57"/>
  <c r="DA78" i="57"/>
  <c r="CD97" i="57"/>
  <c r="CZ156" i="57"/>
  <c r="AC148" i="57"/>
  <c r="FF96" i="57"/>
  <c r="ET120" i="57"/>
  <c r="EU121" i="57" s="1"/>
  <c r="DR177" i="57"/>
  <c r="BQ75" i="57"/>
  <c r="BF97" i="57"/>
  <c r="BA129" i="57"/>
  <c r="AP172" i="57"/>
  <c r="AP171" i="57"/>
  <c r="CK133" i="57"/>
  <c r="EP168" i="57"/>
  <c r="CR103" i="57"/>
  <c r="I136" i="57"/>
  <c r="L103" i="57"/>
  <c r="BV98" i="57"/>
  <c r="CR78" i="57"/>
  <c r="R76" i="57"/>
  <c r="CX154" i="57"/>
  <c r="CT135" i="57"/>
  <c r="GP156" i="57"/>
  <c r="FJ173" i="57"/>
  <c r="CN171" i="57"/>
  <c r="J65" i="57"/>
  <c r="DV108" i="57"/>
  <c r="BQ106" i="57"/>
  <c r="DH147" i="57"/>
  <c r="BN86" i="57"/>
  <c r="DT95" i="57"/>
  <c r="CN180" i="57"/>
  <c r="EL76" i="57"/>
  <c r="AB78" i="57"/>
  <c r="Y88" i="57"/>
  <c r="AL21" i="57"/>
  <c r="DN52" i="57"/>
  <c r="BF108" i="57"/>
  <c r="BB17" i="57"/>
  <c r="J86" i="57"/>
  <c r="J85" i="57"/>
  <c r="AL124" i="57"/>
  <c r="FL65" i="57"/>
  <c r="CW106" i="57"/>
  <c r="FB161" i="57"/>
  <c r="AS171" i="57"/>
  <c r="BT171" i="57"/>
  <c r="DA180" i="57"/>
  <c r="DU114" i="57"/>
  <c r="EO109" i="57"/>
  <c r="DJ88" i="57"/>
  <c r="ED86" i="57"/>
  <c r="T71" i="57"/>
  <c r="AP95" i="57"/>
  <c r="AP94" i="57"/>
  <c r="DB79" i="57"/>
  <c r="BZ169" i="57"/>
  <c r="CA170" i="57" s="1"/>
  <c r="AX85" i="57"/>
  <c r="EP163" i="57"/>
  <c r="N183" i="57"/>
  <c r="EX126" i="57"/>
  <c r="EY126" i="57" s="1"/>
  <c r="CG161" i="57"/>
  <c r="BN123" i="57"/>
  <c r="DN136" i="57"/>
  <c r="GL182" i="57"/>
  <c r="FD83" i="57"/>
  <c r="EW168" i="57"/>
  <c r="AL66" i="57"/>
  <c r="CN118" i="57"/>
  <c r="AH161" i="57"/>
  <c r="DH163" i="57"/>
  <c r="CB167" i="57"/>
  <c r="CV163" i="57"/>
  <c r="BJ187" i="57"/>
  <c r="BK187" i="57" s="1"/>
  <c r="V121" i="57"/>
  <c r="P186" i="57"/>
  <c r="FF179" i="57"/>
  <c r="FG179" i="57" s="1"/>
  <c r="FM113" i="57"/>
  <c r="GN65" i="57"/>
  <c r="EW82" i="57"/>
  <c r="GJ105" i="57"/>
  <c r="GB141" i="57"/>
  <c r="EV143" i="57"/>
  <c r="AD150" i="57"/>
  <c r="T167" i="57"/>
  <c r="FF109" i="57"/>
  <c r="BX171" i="57"/>
  <c r="FZ105" i="57"/>
  <c r="GA106" i="57" s="1"/>
  <c r="AF133" i="57"/>
  <c r="AZ137" i="57"/>
  <c r="AJ173" i="57"/>
  <c r="BZ193" i="57"/>
  <c r="CA193" i="57" s="1"/>
  <c r="FT145" i="57"/>
  <c r="EN173" i="57"/>
  <c r="BB153" i="57"/>
  <c r="Q78" i="57"/>
  <c r="FN151" i="57"/>
  <c r="FZ76" i="57"/>
  <c r="GB145" i="57"/>
  <c r="FL66" i="57"/>
  <c r="AZ157" i="57"/>
  <c r="Y141" i="57"/>
  <c r="GO96" i="57"/>
  <c r="CN165" i="57"/>
  <c r="ED70" i="57"/>
  <c r="EE70" i="57" s="1"/>
  <c r="T169" i="57"/>
  <c r="BT150" i="57"/>
  <c r="EX146" i="57"/>
  <c r="FE173" i="57"/>
  <c r="FU86" i="57"/>
  <c r="GO134" i="57"/>
  <c r="BB52" i="57"/>
  <c r="DX123" i="57"/>
  <c r="AJ142" i="57"/>
  <c r="BQ161" i="57"/>
  <c r="BN114" i="57"/>
  <c r="BP88" i="57"/>
  <c r="AT113" i="57"/>
  <c r="FL81" i="57"/>
  <c r="FJ143" i="57"/>
  <c r="CT71" i="57"/>
  <c r="FT89" i="57"/>
  <c r="DJ192" i="57"/>
  <c r="EK64" i="57"/>
  <c r="AP189" i="57"/>
  <c r="DX134" i="57"/>
  <c r="FN169" i="57"/>
  <c r="ET63" i="57"/>
  <c r="FX158" i="57"/>
  <c r="EL100" i="57"/>
  <c r="EM100" i="57" s="1"/>
  <c r="D97" i="57"/>
  <c r="Q167" i="57"/>
  <c r="ET35" i="57"/>
  <c r="ER184" i="57"/>
  <c r="ED180" i="57"/>
  <c r="ED193" i="57"/>
  <c r="DU129" i="57"/>
  <c r="DD108" i="57"/>
  <c r="AW139" i="57"/>
  <c r="ET141" i="57"/>
  <c r="EC182" i="57"/>
  <c r="ES143" i="57"/>
  <c r="DP158" i="57"/>
  <c r="GK72" i="57"/>
  <c r="AV109" i="57"/>
  <c r="EG91" i="57"/>
  <c r="DZ94" i="57"/>
  <c r="ER100" i="57"/>
  <c r="EN120" i="57"/>
  <c r="EH79" i="57"/>
  <c r="FR177" i="57"/>
  <c r="EN136" i="57"/>
  <c r="BY177" i="57"/>
  <c r="AT142" i="57"/>
  <c r="AJ162" i="57"/>
  <c r="AH134" i="57"/>
  <c r="FQ124" i="57"/>
  <c r="EB181" i="57"/>
  <c r="BJ74" i="57"/>
  <c r="FH191" i="57"/>
  <c r="EO89" i="57"/>
  <c r="GC192" i="57"/>
  <c r="DX65" i="57"/>
  <c r="EW76" i="57"/>
  <c r="CW182" i="57"/>
  <c r="GJ158" i="57"/>
  <c r="GJ163" i="57"/>
  <c r="CH82" i="57"/>
  <c r="EK129" i="57"/>
  <c r="CT155" i="57"/>
  <c r="CU155" i="57" s="1"/>
  <c r="BE111" i="57"/>
  <c r="BF169" i="57"/>
  <c r="BU136" i="57"/>
  <c r="BT107" i="57"/>
  <c r="P125" i="57"/>
  <c r="FJ14" i="57"/>
  <c r="FM169" i="57"/>
  <c r="DM158" i="57"/>
  <c r="FR163" i="57"/>
  <c r="FD67" i="57"/>
  <c r="DY139" i="57"/>
  <c r="AN120" i="57"/>
  <c r="M189" i="57"/>
  <c r="FU135" i="57"/>
  <c r="FB165" i="57"/>
  <c r="EN165" i="57"/>
  <c r="FR122" i="57"/>
  <c r="GN98" i="57"/>
  <c r="ET24" i="57"/>
  <c r="EU25" i="57" s="1"/>
  <c r="DX117" i="57"/>
  <c r="CC87" i="57"/>
  <c r="ER150" i="57"/>
  <c r="CF110" i="57"/>
  <c r="CN189" i="57"/>
  <c r="DA178" i="57"/>
  <c r="DY181" i="57"/>
  <c r="GJ100" i="57"/>
  <c r="DZ123" i="57"/>
  <c r="GF170" i="57"/>
  <c r="CW89" i="57"/>
  <c r="GO165" i="57"/>
  <c r="GD78" i="57"/>
  <c r="DB163" i="57"/>
  <c r="CP151" i="57"/>
  <c r="CV96" i="57"/>
  <c r="AL83" i="57"/>
  <c r="CO134" i="57"/>
  <c r="CZ71" i="57"/>
  <c r="CS126" i="57"/>
  <c r="CJ109" i="57"/>
  <c r="E122" i="57"/>
  <c r="CN114" i="57"/>
  <c r="DD162" i="57"/>
  <c r="BX181" i="57"/>
  <c r="DN65" i="57"/>
  <c r="BD71" i="57"/>
  <c r="D108" i="57"/>
  <c r="J150" i="57"/>
  <c r="GK95" i="57"/>
  <c r="DZ136" i="57"/>
  <c r="FV89" i="57"/>
  <c r="DN168" i="57"/>
  <c r="EH82" i="57"/>
  <c r="EI82" i="57" s="1"/>
  <c r="BI89" i="57"/>
  <c r="DY141" i="57"/>
  <c r="GC142" i="57"/>
  <c r="DI137" i="57"/>
  <c r="DE119" i="57"/>
  <c r="FX119" i="57"/>
  <c r="EO93" i="57"/>
  <c r="DM98" i="57"/>
  <c r="GJ110" i="57"/>
  <c r="DN81" i="57"/>
  <c r="EP183" i="57"/>
  <c r="FB135" i="57"/>
  <c r="DD160" i="57"/>
  <c r="BR90" i="57"/>
  <c r="DY81" i="57"/>
  <c r="EF173" i="57"/>
  <c r="BL123" i="57"/>
  <c r="GJ193" i="57"/>
  <c r="GF93" i="57"/>
  <c r="AV101" i="57"/>
  <c r="CG132" i="57"/>
  <c r="EJ193" i="57"/>
  <c r="FZ65" i="57"/>
  <c r="CK125" i="57"/>
  <c r="CG187" i="57"/>
  <c r="AO143" i="57"/>
  <c r="DL95" i="57"/>
  <c r="BF86" i="57"/>
  <c r="BP129" i="57"/>
  <c r="DF168" i="57"/>
  <c r="DG169" i="57" s="1"/>
  <c r="U184" i="57"/>
  <c r="AS137" i="57"/>
  <c r="EK159" i="57"/>
  <c r="BB120" i="57"/>
  <c r="BM112" i="57"/>
  <c r="D93" i="57"/>
  <c r="GK133" i="57"/>
  <c r="FY117" i="57"/>
  <c r="AT101" i="57"/>
  <c r="AU101" i="57" s="1"/>
  <c r="DV86" i="57"/>
  <c r="EH168" i="57"/>
  <c r="EI169" i="57" s="1"/>
  <c r="EC70" i="57"/>
  <c r="GF149" i="57"/>
  <c r="BE182" i="57"/>
  <c r="ES191" i="57"/>
  <c r="FU180" i="57"/>
  <c r="DV179" i="57"/>
  <c r="ER94" i="57"/>
  <c r="GP99" i="57"/>
  <c r="FD147" i="57"/>
  <c r="GC78" i="57"/>
  <c r="FM78" i="57"/>
  <c r="EG165" i="57"/>
  <c r="AR179" i="57"/>
  <c r="GK171" i="57"/>
  <c r="ET54" i="57"/>
  <c r="ET55" i="57"/>
  <c r="FV184" i="57"/>
  <c r="FX150" i="57"/>
  <c r="EJ118" i="57"/>
  <c r="BP155" i="57"/>
  <c r="AK190" i="57"/>
  <c r="DQ120" i="57"/>
  <c r="AD151" i="57"/>
  <c r="BE180" i="57"/>
  <c r="CP184" i="57"/>
  <c r="DI166" i="57"/>
  <c r="CL106" i="57"/>
  <c r="CM106" i="57" s="1"/>
  <c r="DP174" i="57"/>
  <c r="EV72" i="57"/>
  <c r="AL102" i="57"/>
  <c r="AM102" i="57" s="1"/>
  <c r="X121" i="57"/>
  <c r="AH119" i="57"/>
  <c r="AI119" i="57" s="1"/>
  <c r="CB113" i="57"/>
  <c r="AB145" i="57"/>
  <c r="AC123" i="57"/>
  <c r="Z87" i="57"/>
  <c r="FT114" i="57"/>
  <c r="DZ117" i="57"/>
  <c r="DT131" i="57"/>
  <c r="DP162" i="57"/>
  <c r="FY169" i="57"/>
  <c r="FM132" i="57"/>
  <c r="FI127" i="57"/>
  <c r="FA100" i="57"/>
  <c r="EN93" i="57"/>
  <c r="EX91" i="57"/>
  <c r="DQ171" i="57"/>
  <c r="EJ105" i="57"/>
  <c r="DP72" i="57"/>
  <c r="DZ177" i="57"/>
  <c r="GO166" i="57"/>
  <c r="BX145" i="57"/>
  <c r="ES77" i="57"/>
  <c r="FX169" i="57"/>
  <c r="DB131" i="57"/>
  <c r="GJ108" i="57"/>
  <c r="GG118" i="57"/>
  <c r="CJ89" i="57"/>
  <c r="Y89" i="57"/>
  <c r="EP91" i="57"/>
  <c r="CK123" i="57"/>
  <c r="GO172" i="57"/>
  <c r="FT101" i="57"/>
  <c r="DQ133" i="57"/>
  <c r="AJ109" i="57"/>
  <c r="FI161" i="57"/>
  <c r="EX193" i="57"/>
  <c r="DF126" i="57"/>
  <c r="BE122" i="57"/>
  <c r="Y144" i="57"/>
  <c r="DY131" i="57"/>
  <c r="DZ87" i="57"/>
  <c r="EA87" i="57" s="1"/>
  <c r="T86" i="57"/>
  <c r="BN143" i="57"/>
  <c r="FJ178" i="57"/>
  <c r="GK78" i="57"/>
  <c r="ES141" i="57"/>
  <c r="EB97" i="57"/>
  <c r="AW149" i="57"/>
  <c r="DP183" i="57"/>
  <c r="DV88" i="57"/>
  <c r="BY132" i="57"/>
  <c r="DV163" i="57"/>
  <c r="GC131" i="57"/>
  <c r="DR88" i="57"/>
  <c r="DS88" i="57" s="1"/>
  <c r="GH90" i="57"/>
  <c r="DL82" i="57"/>
  <c r="CP107" i="57"/>
  <c r="P127" i="57"/>
  <c r="EO100" i="57"/>
  <c r="EW136" i="57"/>
  <c r="GN141" i="57"/>
  <c r="CN93" i="57"/>
  <c r="BU183" i="57"/>
  <c r="CB179" i="57"/>
  <c r="ER67" i="57"/>
  <c r="L159" i="57"/>
  <c r="F170" i="57"/>
  <c r="CJ113" i="57"/>
  <c r="GD17" i="57"/>
  <c r="CG190" i="57"/>
  <c r="BB170" i="57"/>
  <c r="AV162" i="57"/>
  <c r="EK70" i="57"/>
  <c r="FU119" i="57"/>
  <c r="EK194" i="57"/>
  <c r="AO101" i="57"/>
  <c r="GB100" i="57"/>
  <c r="EN134" i="57"/>
  <c r="FQ79" i="57"/>
  <c r="EV141" i="57"/>
  <c r="T178" i="57"/>
  <c r="EB187" i="57"/>
  <c r="E165" i="57"/>
  <c r="DV121" i="57"/>
  <c r="DV120" i="57"/>
  <c r="CR65" i="57"/>
  <c r="CL145" i="57"/>
  <c r="CM145" i="57" s="1"/>
  <c r="FI157" i="57"/>
  <c r="R159" i="57"/>
  <c r="ER167" i="57"/>
  <c r="FJ145" i="57"/>
  <c r="CS177" i="57"/>
  <c r="CX157" i="57"/>
  <c r="CF71" i="57"/>
  <c r="CK127" i="57"/>
  <c r="FQ137" i="57"/>
  <c r="FZ124" i="57"/>
  <c r="FV97" i="57"/>
  <c r="DL157" i="57"/>
  <c r="GF178" i="57"/>
  <c r="ET12" i="57"/>
  <c r="BM160" i="57"/>
  <c r="X71" i="57"/>
  <c r="GL125" i="57"/>
  <c r="GM126" i="57" s="1"/>
  <c r="CG186" i="57"/>
  <c r="BB194" i="57"/>
  <c r="DQ105" i="57"/>
  <c r="H82" i="57"/>
  <c r="FL135" i="57"/>
  <c r="EW79" i="57"/>
  <c r="FB73" i="57"/>
  <c r="FV40" i="57"/>
  <c r="EH101" i="57"/>
  <c r="AD161" i="57"/>
  <c r="CZ82" i="57"/>
  <c r="GG120" i="57"/>
  <c r="EK192" i="57"/>
  <c r="DM163" i="57"/>
  <c r="BE184" i="57"/>
  <c r="CB151" i="57"/>
  <c r="EH184" i="57"/>
  <c r="EZ183" i="57"/>
  <c r="FD84" i="57"/>
  <c r="DX97" i="57"/>
  <c r="DY87" i="57"/>
  <c r="DN137" i="57"/>
  <c r="BU75" i="57"/>
  <c r="DU170" i="57"/>
  <c r="CL85" i="57"/>
  <c r="X90" i="57"/>
  <c r="FB64" i="57"/>
  <c r="EH171" i="57"/>
  <c r="ES97" i="57"/>
  <c r="BP177" i="57"/>
  <c r="DI83" i="57"/>
  <c r="BR59" i="57"/>
  <c r="BR58" i="57"/>
  <c r="BX177" i="57"/>
  <c r="ET179" i="57"/>
  <c r="DF192" i="57"/>
  <c r="DJ64" i="57"/>
  <c r="DI139" i="57"/>
  <c r="AJ182" i="57"/>
  <c r="BM73" i="57"/>
  <c r="BI155" i="57"/>
  <c r="EW177" i="57"/>
  <c r="AG187" i="57"/>
  <c r="CG75" i="57"/>
  <c r="FI178" i="57"/>
  <c r="DF79" i="57"/>
  <c r="DE102" i="57"/>
  <c r="DI151" i="57"/>
  <c r="DM108" i="57"/>
  <c r="ET65" i="57"/>
  <c r="FZ190" i="57"/>
  <c r="BN89" i="57"/>
  <c r="CX144" i="57"/>
  <c r="DM153" i="57"/>
  <c r="BY180" i="57"/>
  <c r="DE134" i="57"/>
  <c r="DI100" i="57"/>
  <c r="M141" i="57"/>
  <c r="AW153" i="57"/>
  <c r="J144" i="57"/>
  <c r="AV160" i="57"/>
  <c r="DZ134" i="57"/>
  <c r="DX141" i="57"/>
  <c r="FZ175" i="57"/>
  <c r="EZ85" i="57"/>
  <c r="GN191" i="57"/>
  <c r="EZ89" i="57"/>
  <c r="GP70" i="57"/>
  <c r="GB189" i="57"/>
  <c r="CR133" i="57"/>
  <c r="FH77" i="57"/>
  <c r="DF189" i="57"/>
  <c r="DQ124" i="57"/>
  <c r="CP119" i="57"/>
  <c r="EK77" i="57"/>
  <c r="DM102" i="57"/>
  <c r="BL155" i="57"/>
  <c r="FY179" i="57"/>
  <c r="DD190" i="57"/>
  <c r="GO69" i="57"/>
  <c r="DV87" i="57"/>
  <c r="EZ93" i="57"/>
  <c r="BV123" i="57"/>
  <c r="BV122" i="57"/>
  <c r="FX84" i="57"/>
  <c r="EF189" i="57"/>
  <c r="BU168" i="57"/>
  <c r="FX181" i="57"/>
  <c r="EK105" i="57"/>
  <c r="DM146" i="57"/>
  <c r="BJ88" i="57"/>
  <c r="CB103" i="57"/>
  <c r="GB86" i="57"/>
  <c r="P110" i="57"/>
  <c r="BV120" i="57"/>
  <c r="ED97" i="57"/>
  <c r="EE97" i="57" s="1"/>
  <c r="AJ155" i="57"/>
  <c r="CO110" i="57"/>
  <c r="FD143" i="57"/>
  <c r="AR185" i="57"/>
  <c r="BQ74" i="57"/>
  <c r="AC169" i="57"/>
  <c r="FR112" i="57"/>
  <c r="GG110" i="57"/>
  <c r="GP193" i="57"/>
  <c r="CV70" i="57"/>
  <c r="DE130" i="57"/>
  <c r="T118" i="57"/>
  <c r="FA69" i="57"/>
  <c r="DY67" i="57"/>
  <c r="DF137" i="57"/>
  <c r="DG137" i="57" s="1"/>
  <c r="EB81" i="57"/>
  <c r="FL94" i="57"/>
  <c r="EO88" i="57"/>
  <c r="EG115" i="57"/>
  <c r="CN76" i="57"/>
  <c r="EZ162" i="57"/>
  <c r="DQ183" i="57"/>
  <c r="CS83" i="57"/>
  <c r="CS193" i="57"/>
  <c r="EL194" i="57"/>
  <c r="BX98" i="57"/>
  <c r="GK134" i="57"/>
  <c r="EL151" i="57"/>
  <c r="EL150" i="57"/>
  <c r="DI101" i="57"/>
  <c r="BX89" i="57"/>
  <c r="DL98" i="57"/>
  <c r="ES166" i="57"/>
  <c r="DN60" i="57"/>
  <c r="GO129" i="57"/>
  <c r="ED69" i="57"/>
  <c r="DU123" i="57"/>
  <c r="BM102" i="57"/>
  <c r="EK161" i="57"/>
  <c r="GN118" i="57"/>
  <c r="CF106" i="57"/>
  <c r="BZ187" i="57"/>
  <c r="CF130" i="57"/>
  <c r="FM71" i="57"/>
  <c r="CN90" i="57"/>
  <c r="BN106" i="57"/>
  <c r="EN139" i="57"/>
  <c r="AG151" i="57"/>
  <c r="BD145" i="57"/>
  <c r="BT108" i="57"/>
  <c r="BL150" i="57"/>
  <c r="AF64" i="57"/>
  <c r="Z153" i="57"/>
  <c r="DL193" i="57"/>
  <c r="ET48" i="57"/>
  <c r="J71" i="57"/>
  <c r="J70" i="57"/>
  <c r="FV103" i="57"/>
  <c r="CR173" i="57"/>
  <c r="EH124" i="57"/>
  <c r="EF165" i="57"/>
  <c r="EW146" i="57"/>
  <c r="CJ179" i="57"/>
  <c r="DV71" i="57"/>
  <c r="GG144" i="57"/>
  <c r="EW167" i="57"/>
  <c r="EF117" i="57"/>
  <c r="AV180" i="57"/>
  <c r="FX143" i="57"/>
  <c r="AF110" i="57"/>
  <c r="FX162" i="57"/>
  <c r="FB192" i="57"/>
  <c r="FC193" i="57" s="1"/>
  <c r="DA141" i="57"/>
  <c r="GN193" i="57"/>
  <c r="ET111" i="57"/>
  <c r="FB67" i="57"/>
  <c r="DL167" i="57"/>
  <c r="FI121" i="57"/>
  <c r="DU138" i="57"/>
  <c r="DN120" i="57"/>
  <c r="FJ129" i="57"/>
  <c r="EZ138" i="57"/>
  <c r="GP158" i="57"/>
  <c r="Y160" i="57"/>
  <c r="FE91" i="57"/>
  <c r="DX73" i="57"/>
  <c r="CT82" i="57"/>
  <c r="AB76" i="57"/>
  <c r="DE91" i="57"/>
  <c r="DA118" i="57"/>
  <c r="FU182" i="57"/>
  <c r="F144" i="57"/>
  <c r="CP179" i="57"/>
  <c r="BZ94" i="57"/>
  <c r="DM81" i="57"/>
  <c r="EP144" i="57"/>
  <c r="AS93" i="57"/>
  <c r="BI168" i="57"/>
  <c r="AF115" i="57"/>
  <c r="CW109" i="57"/>
  <c r="AD187" i="57"/>
  <c r="Q114" i="57"/>
  <c r="EJ150" i="57"/>
  <c r="EL99" i="57"/>
  <c r="GK180" i="57"/>
  <c r="GO193" i="57"/>
  <c r="DM118" i="57"/>
  <c r="DL97" i="57"/>
  <c r="FX85" i="57"/>
  <c r="DD95" i="57"/>
  <c r="FJ75" i="57"/>
  <c r="DE85" i="57"/>
  <c r="CL171" i="57"/>
  <c r="BF158" i="57"/>
  <c r="EC139" i="57"/>
  <c r="GN143" i="57"/>
  <c r="CO138" i="57"/>
  <c r="U190" i="57"/>
  <c r="FP153" i="57"/>
  <c r="BY99" i="57"/>
  <c r="FP156" i="57"/>
  <c r="CV148" i="57"/>
  <c r="DY155" i="57"/>
  <c r="AD174" i="57"/>
  <c r="ES113" i="57"/>
  <c r="DR167" i="57"/>
  <c r="DA89" i="57"/>
  <c r="GL173" i="57"/>
  <c r="FH115" i="57"/>
  <c r="CD75" i="57"/>
  <c r="GB117" i="57"/>
  <c r="FH112" i="57"/>
  <c r="DR137" i="57"/>
  <c r="DU155" i="57"/>
  <c r="CF151" i="57"/>
  <c r="DL169" i="57"/>
  <c r="J117" i="57"/>
  <c r="CH51" i="57"/>
  <c r="AB174" i="57"/>
  <c r="CO161" i="57"/>
  <c r="AT118" i="57"/>
  <c r="ER147" i="57"/>
  <c r="EZ146" i="57"/>
  <c r="DD109" i="57"/>
  <c r="EF158" i="57"/>
  <c r="DY102" i="57"/>
  <c r="CW171" i="57"/>
  <c r="DT107" i="57"/>
  <c r="EX78" i="57"/>
  <c r="EY78" i="57" s="1"/>
  <c r="DN57" i="57"/>
  <c r="FM144" i="57"/>
  <c r="DX77" i="57"/>
  <c r="FL161" i="57"/>
  <c r="GF132" i="57"/>
  <c r="AJ191" i="57"/>
  <c r="DM192" i="57"/>
  <c r="EW89" i="57"/>
  <c r="FR109" i="57"/>
  <c r="FR108" i="57"/>
  <c r="CH99" i="57"/>
  <c r="DT125" i="57"/>
  <c r="AX89" i="57"/>
  <c r="FA113" i="57"/>
  <c r="CC77" i="57"/>
  <c r="BX93" i="57"/>
  <c r="Q193" i="57"/>
  <c r="GG178" i="57"/>
  <c r="CV180" i="57"/>
  <c r="FB107" i="57"/>
  <c r="EB84" i="57"/>
  <c r="BJ189" i="57"/>
  <c r="GD46" i="57"/>
  <c r="CS132" i="57"/>
  <c r="FF76" i="57"/>
  <c r="DZ131" i="57"/>
  <c r="BH153" i="57"/>
  <c r="ET165" i="57"/>
  <c r="DR123" i="57"/>
  <c r="DN183" i="57"/>
  <c r="GO179" i="57"/>
  <c r="BB192" i="57"/>
  <c r="BJ108" i="57"/>
  <c r="FH93" i="57"/>
  <c r="AJ193" i="57"/>
  <c r="CJ177" i="57"/>
  <c r="DV190" i="57"/>
  <c r="DW190" i="57" s="1"/>
  <c r="BZ69" i="57"/>
  <c r="EF174" i="57"/>
  <c r="EG153" i="57"/>
  <c r="EO94" i="57"/>
  <c r="BQ132" i="57"/>
  <c r="V78" i="57"/>
  <c r="BV86" i="57"/>
  <c r="FE135" i="57"/>
  <c r="BQ69" i="57"/>
  <c r="AF172" i="57"/>
  <c r="F65" i="57"/>
  <c r="G65" i="57" s="1"/>
  <c r="EJ153" i="57"/>
  <c r="AL74" i="57"/>
  <c r="AL73" i="57"/>
  <c r="CH159" i="57"/>
  <c r="ER159" i="57"/>
  <c r="EX100" i="57"/>
  <c r="GG105" i="57"/>
  <c r="BU78" i="57"/>
  <c r="DL66" i="57"/>
  <c r="BQ183" i="57"/>
  <c r="FL98" i="57"/>
  <c r="ET178" i="57"/>
  <c r="CV74" i="57"/>
  <c r="DX127" i="57"/>
  <c r="Q65" i="57"/>
  <c r="FJ169" i="57"/>
  <c r="ET53" i="57"/>
  <c r="EU53" i="57" s="1"/>
  <c r="FB76" i="57"/>
  <c r="FB146" i="57"/>
  <c r="EF103" i="57"/>
  <c r="BT82" i="57"/>
  <c r="GG114" i="57"/>
  <c r="BM171" i="57"/>
  <c r="BB189" i="57"/>
  <c r="FJ77" i="57"/>
  <c r="EV66" i="57"/>
  <c r="DM126" i="57"/>
  <c r="CW129" i="57"/>
  <c r="EX154" i="57"/>
  <c r="EY154" i="57" s="1"/>
  <c r="BF182" i="57"/>
  <c r="BF181" i="57"/>
  <c r="BP191" i="57"/>
  <c r="ER107" i="57"/>
  <c r="DY157" i="57"/>
  <c r="FU110" i="57"/>
  <c r="DV101" i="57"/>
  <c r="FE146" i="57"/>
  <c r="CZ109" i="57"/>
  <c r="BF77" i="57"/>
  <c r="BG77" i="57" s="1"/>
  <c r="DL127" i="57"/>
  <c r="FL159" i="57"/>
  <c r="BV125" i="57"/>
  <c r="DV67" i="57"/>
  <c r="DW67" i="57" s="1"/>
  <c r="Z70" i="57"/>
  <c r="CF84" i="57"/>
  <c r="F63" i="57"/>
  <c r="AJ84" i="57"/>
  <c r="FQ66" i="57"/>
  <c r="AC99" i="57"/>
  <c r="AH112" i="57"/>
  <c r="M163" i="57"/>
  <c r="BF105" i="57"/>
  <c r="EZ96" i="57"/>
  <c r="DX71" i="57"/>
  <c r="FQ114" i="57"/>
  <c r="EC102" i="57"/>
  <c r="FY161" i="57"/>
  <c r="ET145" i="57"/>
  <c r="DY135" i="57"/>
  <c r="DM172" i="57"/>
  <c r="CZ144" i="57"/>
  <c r="FM101" i="57"/>
  <c r="EN170" i="57"/>
  <c r="DU97" i="57"/>
  <c r="DI109" i="57"/>
  <c r="DI114" i="57"/>
  <c r="EG162" i="57"/>
  <c r="EK165" i="57"/>
  <c r="CL117" i="57"/>
  <c r="EB165" i="57"/>
  <c r="FI171" i="57"/>
  <c r="CH27" i="57"/>
  <c r="GN129" i="57"/>
  <c r="DX84" i="57"/>
  <c r="BU126" i="57"/>
  <c r="GO76" i="57"/>
  <c r="CS101" i="57"/>
  <c r="CD157" i="57"/>
  <c r="ED138" i="57"/>
  <c r="BM162" i="57"/>
  <c r="DF149" i="57"/>
  <c r="DR84" i="57"/>
  <c r="BI187" i="57"/>
  <c r="GC72" i="57"/>
  <c r="FZ156" i="57"/>
  <c r="CZ155" i="57"/>
  <c r="R192" i="57"/>
  <c r="DX64" i="57"/>
  <c r="CR69" i="57"/>
  <c r="DX108" i="57"/>
  <c r="FM124" i="57"/>
  <c r="CW115" i="57"/>
  <c r="FA114" i="57"/>
  <c r="CH88" i="57"/>
  <c r="FV178" i="57"/>
  <c r="GL127" i="57"/>
  <c r="GM127" i="57" s="1"/>
  <c r="DQ135" i="57"/>
  <c r="DF193" i="57"/>
  <c r="EN158" i="57"/>
  <c r="DR178" i="57"/>
  <c r="DD132" i="57"/>
  <c r="DY137" i="57"/>
  <c r="EP100" i="57"/>
  <c r="FE112" i="57"/>
  <c r="DT69" i="57"/>
  <c r="CH167" i="57"/>
  <c r="CI168" i="57" s="1"/>
  <c r="AD125" i="57"/>
  <c r="CB125" i="57"/>
  <c r="X168" i="57"/>
  <c r="Z127" i="57"/>
  <c r="AA127" i="57" s="1"/>
  <c r="X192" i="57"/>
  <c r="CL121" i="57"/>
  <c r="EP175" i="57"/>
  <c r="CB154" i="57"/>
  <c r="BR28" i="57"/>
  <c r="FF88" i="57"/>
  <c r="CH76" i="57"/>
  <c r="BZ165" i="57"/>
  <c r="AT86" i="57"/>
  <c r="AT85" i="57"/>
  <c r="FJ67" i="57"/>
  <c r="DN45" i="57"/>
  <c r="AH73" i="57"/>
  <c r="FY184" i="57"/>
  <c r="FL120" i="57"/>
  <c r="FY102" i="57"/>
  <c r="AC134" i="57"/>
  <c r="CJ84" i="57"/>
  <c r="CW173" i="57"/>
  <c r="CX160" i="57"/>
  <c r="BM175" i="57"/>
  <c r="DL102" i="57"/>
  <c r="BR91" i="57"/>
  <c r="AJ69" i="57"/>
  <c r="AN101" i="57"/>
  <c r="EC81" i="57"/>
  <c r="H185" i="57"/>
  <c r="M138" i="57"/>
  <c r="H123" i="57"/>
  <c r="EG129" i="57"/>
  <c r="FU108" i="57"/>
  <c r="CP154" i="57"/>
  <c r="CX13" i="57"/>
  <c r="BZ162" i="57"/>
  <c r="BX135" i="57"/>
  <c r="BI95" i="57"/>
  <c r="R66" i="57"/>
  <c r="R65" i="57"/>
  <c r="DR90" i="57"/>
  <c r="J111" i="57"/>
  <c r="H181" i="57"/>
  <c r="BD66" i="57"/>
  <c r="DL158" i="57"/>
  <c r="AV73" i="57"/>
  <c r="AD66" i="57"/>
  <c r="AE66" i="57" s="1"/>
  <c r="DT114" i="57"/>
  <c r="DN112" i="57"/>
  <c r="AL132" i="57"/>
  <c r="Z94" i="57"/>
  <c r="Z93" i="57"/>
  <c r="CD135" i="57"/>
  <c r="CD134" i="57"/>
  <c r="DB91" i="57"/>
  <c r="DE159" i="57"/>
  <c r="DB108" i="57"/>
  <c r="DC109" i="57" s="1"/>
  <c r="DY65" i="57"/>
  <c r="BQ158" i="57"/>
  <c r="AZ99" i="57"/>
  <c r="CF137" i="57"/>
  <c r="EZ179" i="57"/>
  <c r="CH54" i="57"/>
  <c r="AP110" i="57"/>
  <c r="AP109" i="57"/>
  <c r="R111" i="57"/>
  <c r="S112" i="57" s="1"/>
  <c r="BD178" i="57"/>
  <c r="BZ141" i="57"/>
  <c r="V163" i="57"/>
  <c r="AW66" i="57"/>
  <c r="T182" i="57"/>
  <c r="DR67" i="57"/>
  <c r="DQ130" i="57"/>
  <c r="EC130" i="57"/>
  <c r="FY77" i="57"/>
  <c r="AB118" i="57"/>
  <c r="DI141" i="57"/>
  <c r="T127" i="57"/>
  <c r="DR96" i="57"/>
  <c r="AH133" i="57"/>
  <c r="AH132" i="57"/>
  <c r="ES114" i="57"/>
  <c r="CO177" i="57"/>
  <c r="BL97" i="57"/>
  <c r="AD113" i="57"/>
  <c r="AE113" i="57" s="1"/>
  <c r="AR133" i="57"/>
  <c r="DJ161" i="57"/>
  <c r="R124" i="57"/>
  <c r="S124" i="57" s="1"/>
  <c r="EO135" i="57"/>
  <c r="EV102" i="57"/>
  <c r="L165" i="57"/>
  <c r="BR167" i="57"/>
  <c r="FE71" i="57"/>
  <c r="FQ162" i="57"/>
  <c r="DP111" i="57"/>
  <c r="AT126" i="57"/>
  <c r="CL174" i="57"/>
  <c r="ER154" i="57"/>
  <c r="AZ89" i="57"/>
  <c r="CS71" i="57"/>
  <c r="N131" i="57"/>
  <c r="AT138" i="57"/>
  <c r="CX169" i="57"/>
  <c r="AL134" i="57"/>
  <c r="EV103" i="57"/>
  <c r="EC94" i="57"/>
  <c r="BA83" i="57"/>
  <c r="EK162" i="57"/>
  <c r="DY151" i="57"/>
  <c r="CX42" i="57"/>
  <c r="BJ114" i="57"/>
  <c r="BK114" i="57" s="1"/>
  <c r="AH90" i="57"/>
  <c r="CF180" i="57"/>
  <c r="AK105" i="57"/>
  <c r="CZ84" i="57"/>
  <c r="AS115" i="57"/>
  <c r="CL183" i="57"/>
  <c r="CV97" i="57"/>
  <c r="E91" i="57"/>
  <c r="FT172" i="57"/>
  <c r="V60" i="57"/>
  <c r="BX113" i="57"/>
  <c r="DH97" i="57"/>
  <c r="DL93" i="57"/>
  <c r="CB94" i="57"/>
  <c r="DB156" i="57"/>
  <c r="CH66" i="57"/>
  <c r="CH26" i="57"/>
  <c r="E169" i="57"/>
  <c r="M132" i="57"/>
  <c r="AS118" i="57"/>
  <c r="GK101" i="57"/>
  <c r="DN54" i="57"/>
  <c r="F109" i="57"/>
  <c r="BZ134" i="57"/>
  <c r="BR119" i="57"/>
  <c r="L66" i="57"/>
  <c r="BJ161" i="57"/>
  <c r="AW129" i="57"/>
  <c r="AR107" i="57"/>
  <c r="BV156" i="57"/>
  <c r="BW157" i="57" s="1"/>
  <c r="BI74" i="57"/>
  <c r="CD154" i="57"/>
  <c r="CX41" i="57"/>
  <c r="CY42" i="57" s="1"/>
  <c r="FX139" i="57"/>
  <c r="FF95" i="57"/>
  <c r="FF113" i="57"/>
  <c r="FI115" i="57"/>
  <c r="AF119" i="57"/>
  <c r="DN85" i="57"/>
  <c r="CF131" i="57"/>
  <c r="U95" i="57"/>
  <c r="P99" i="57"/>
  <c r="EC67" i="57"/>
  <c r="BX69" i="57"/>
  <c r="AX113" i="57"/>
  <c r="AY113" i="57" s="1"/>
  <c r="BE144" i="57"/>
  <c r="GC166" i="57"/>
  <c r="CH105" i="57"/>
  <c r="AX65" i="57"/>
  <c r="EV130" i="57"/>
  <c r="CX145" i="57"/>
  <c r="EP110" i="57"/>
  <c r="DI136" i="57"/>
  <c r="DY180" i="57"/>
  <c r="DM143" i="57"/>
  <c r="EG156" i="57"/>
  <c r="BP156" i="57"/>
  <c r="BB110" i="57"/>
  <c r="BC110" i="57" s="1"/>
  <c r="U153" i="57"/>
  <c r="FR88" i="57"/>
  <c r="BB93" i="57"/>
  <c r="ED38" i="57"/>
  <c r="FL101" i="57"/>
  <c r="CZ88" i="57"/>
  <c r="J110" i="57"/>
  <c r="T97" i="57"/>
  <c r="EH138" i="57"/>
  <c r="Z95" i="57"/>
  <c r="Q159" i="57"/>
  <c r="DV147" i="57"/>
  <c r="FR87" i="57"/>
  <c r="DA123" i="57"/>
  <c r="BN74" i="57"/>
  <c r="BZ151" i="57"/>
  <c r="AW169" i="57"/>
  <c r="BZ65" i="57"/>
  <c r="CA65" i="57" s="1"/>
  <c r="FM153" i="57"/>
  <c r="GD84" i="57"/>
  <c r="BJ153" i="57"/>
  <c r="X120" i="57"/>
  <c r="CK167" i="57"/>
  <c r="M67" i="57"/>
  <c r="GJ133" i="57"/>
  <c r="BZ78" i="57"/>
  <c r="CA78" i="57" s="1"/>
  <c r="AR95" i="57"/>
  <c r="BX160" i="57"/>
  <c r="DA105" i="57"/>
  <c r="AH157" i="57"/>
  <c r="ET115" i="57"/>
  <c r="DN133" i="57"/>
  <c r="N75" i="57"/>
  <c r="BR186" i="57"/>
  <c r="BR185" i="57"/>
  <c r="H117" i="57"/>
  <c r="DM100" i="57"/>
  <c r="DJ186" i="57"/>
  <c r="AF73" i="57"/>
  <c r="AR193" i="57"/>
  <c r="GF167" i="57"/>
  <c r="FI107" i="57"/>
  <c r="FA158" i="57"/>
  <c r="AX120" i="57"/>
  <c r="GB186" i="57"/>
  <c r="BI166" i="57"/>
  <c r="FH111" i="57"/>
  <c r="GC160" i="57"/>
  <c r="ED30" i="57"/>
  <c r="CL64" i="57"/>
  <c r="DV159" i="57"/>
  <c r="FT115" i="57"/>
  <c r="FT93" i="57"/>
  <c r="X130" i="57"/>
  <c r="GO86" i="57"/>
  <c r="GD34" i="57"/>
  <c r="ED59" i="57"/>
  <c r="FZ154" i="57"/>
  <c r="GA154" i="57" s="1"/>
  <c r="DR182" i="57"/>
  <c r="DS183" i="57" s="1"/>
  <c r="EZ175" i="57"/>
  <c r="DA168" i="57"/>
  <c r="FV39" i="57"/>
  <c r="FW39" i="57" s="1"/>
  <c r="CB173" i="57"/>
  <c r="DU182" i="57"/>
  <c r="EH70" i="57"/>
  <c r="DB69" i="57"/>
  <c r="CB186" i="57"/>
  <c r="BZ82" i="57"/>
  <c r="ET33" i="57"/>
  <c r="BT158" i="57"/>
  <c r="FN136" i="57"/>
  <c r="FO136" i="57" s="1"/>
  <c r="FE168" i="57"/>
  <c r="EB117" i="57"/>
  <c r="CS168" i="57"/>
  <c r="DJ177" i="57"/>
  <c r="DD171" i="57"/>
  <c r="AR165" i="57"/>
  <c r="CH170" i="57"/>
  <c r="CC156" i="57"/>
  <c r="BE70" i="57"/>
  <c r="BZ76" i="57"/>
  <c r="CA77" i="57" s="1"/>
  <c r="FE166" i="57"/>
  <c r="FP84" i="57"/>
  <c r="DN88" i="57"/>
  <c r="DO89" i="57" s="1"/>
  <c r="GH126" i="57"/>
  <c r="GI126" i="57" s="1"/>
  <c r="CS183" i="57"/>
  <c r="BV141" i="57"/>
  <c r="CJ151" i="57"/>
  <c r="DE90" i="57"/>
  <c r="DY110" i="57"/>
  <c r="GN74" i="57"/>
  <c r="L90" i="57"/>
  <c r="BE130" i="57"/>
  <c r="AS177" i="57"/>
  <c r="P91" i="57"/>
  <c r="AP174" i="57"/>
  <c r="AP173" i="57"/>
  <c r="DA157" i="57"/>
  <c r="FY94" i="57"/>
  <c r="FU153" i="57"/>
  <c r="DZ141" i="57"/>
  <c r="GG75" i="57"/>
  <c r="DZ144" i="57"/>
  <c r="EW103" i="57"/>
  <c r="EV139" i="57"/>
  <c r="EH156" i="57"/>
  <c r="EF161" i="57"/>
  <c r="CL127" i="57"/>
  <c r="GD147" i="57"/>
  <c r="GE147" i="57" s="1"/>
  <c r="CP130" i="57"/>
  <c r="CP129" i="57"/>
  <c r="AC70" i="57"/>
  <c r="DB90" i="57"/>
  <c r="E174" i="57"/>
  <c r="P78" i="57"/>
  <c r="CH69" i="57"/>
  <c r="GN158" i="57"/>
  <c r="FR64" i="57"/>
  <c r="DR120" i="57"/>
  <c r="CT109" i="57"/>
  <c r="GG88" i="57"/>
  <c r="FQ115" i="57"/>
  <c r="CX60" i="57"/>
  <c r="CY61" i="57" s="1"/>
  <c r="AN193" i="57"/>
  <c r="EW72" i="57"/>
  <c r="GF77" i="57"/>
  <c r="EH83" i="57"/>
  <c r="EK74" i="57"/>
  <c r="EJ84" i="57"/>
  <c r="DH87" i="57"/>
  <c r="BN122" i="57"/>
  <c r="ET149" i="57"/>
  <c r="ET148" i="57"/>
  <c r="CV172" i="57"/>
  <c r="CP114" i="57"/>
  <c r="GD132" i="57"/>
  <c r="GE132" i="57" s="1"/>
  <c r="DL182" i="57"/>
  <c r="CP100" i="57"/>
  <c r="CP99" i="57"/>
  <c r="CQ99" i="57" s="1"/>
  <c r="FH96" i="57"/>
  <c r="EH109" i="57"/>
  <c r="CR172" i="57"/>
  <c r="CG82" i="57"/>
  <c r="ET18" i="57"/>
  <c r="CX167" i="57"/>
  <c r="DJ84" i="57"/>
  <c r="FF151" i="57"/>
  <c r="ET41" i="57"/>
  <c r="BN97" i="57"/>
  <c r="DM183" i="57"/>
  <c r="GC123" i="57"/>
  <c r="CV100" i="57"/>
  <c r="BH121" i="57"/>
  <c r="BY130" i="57"/>
  <c r="BU178" i="57"/>
  <c r="BZ121" i="57"/>
  <c r="BP127" i="57"/>
  <c r="DB120" i="57"/>
  <c r="DC120" i="57" s="1"/>
  <c r="AN156" i="57"/>
  <c r="I103" i="57"/>
  <c r="EZ86" i="57"/>
  <c r="H174" i="57"/>
  <c r="DZ146" i="57"/>
  <c r="FH157" i="57"/>
  <c r="BZ150" i="57"/>
  <c r="GK118" i="57"/>
  <c r="EX79" i="57"/>
  <c r="FF122" i="57"/>
  <c r="CR178" i="57"/>
  <c r="EK142" i="57"/>
  <c r="FA139" i="57"/>
  <c r="BI193" i="57"/>
  <c r="DZ137" i="57"/>
  <c r="EB147" i="57"/>
  <c r="DP135" i="57"/>
  <c r="BU98" i="57"/>
  <c r="GO126" i="57"/>
  <c r="DD145" i="57"/>
  <c r="DV85" i="57"/>
  <c r="ET137" i="57"/>
  <c r="DT157" i="57"/>
  <c r="DT183" i="57"/>
  <c r="BZ101" i="57"/>
  <c r="FJ22" i="57"/>
  <c r="BL163" i="57"/>
  <c r="DY190" i="57"/>
  <c r="DY136" i="57"/>
  <c r="DR71" i="57"/>
  <c r="E64" i="57"/>
  <c r="GC167" i="57"/>
  <c r="FQ155" i="57"/>
  <c r="EF171" i="57"/>
  <c r="AD93" i="57"/>
  <c r="V48" i="57"/>
  <c r="AX114" i="57"/>
  <c r="EO66" i="57"/>
  <c r="AP144" i="57"/>
  <c r="AF175" i="57"/>
  <c r="X189" i="57"/>
  <c r="Q153" i="57"/>
  <c r="CL137" i="57"/>
  <c r="BP147" i="57"/>
  <c r="CN66" i="57"/>
  <c r="D77" i="57"/>
  <c r="GL148" i="57"/>
  <c r="J137" i="57"/>
  <c r="GH110" i="57"/>
  <c r="BX91" i="57"/>
  <c r="BX99" i="57"/>
  <c r="DV160" i="57"/>
  <c r="GD182" i="57"/>
  <c r="EF133" i="57"/>
  <c r="DZ82" i="57"/>
  <c r="DZ119" i="57"/>
  <c r="FJ11" i="57"/>
  <c r="GJ91" i="57"/>
  <c r="FV99" i="57"/>
  <c r="ER97" i="57"/>
  <c r="FE117" i="57"/>
  <c r="EN109" i="57"/>
  <c r="CF141" i="57"/>
  <c r="AR194" i="57"/>
  <c r="CZ93" i="57"/>
  <c r="FV43" i="57"/>
  <c r="EP129" i="57"/>
  <c r="DF122" i="57"/>
  <c r="CN129" i="57"/>
  <c r="FA118" i="57"/>
  <c r="ER115" i="57"/>
  <c r="CD165" i="57"/>
  <c r="FJ127" i="57"/>
  <c r="FK127" i="57" s="1"/>
  <c r="EF153" i="57"/>
  <c r="DA93" i="57"/>
  <c r="CJ96" i="57"/>
  <c r="AP101" i="57"/>
  <c r="CO111" i="57"/>
  <c r="CW119" i="57"/>
  <c r="FT135" i="57"/>
  <c r="CP72" i="57"/>
  <c r="AS154" i="57"/>
  <c r="AW69" i="57"/>
  <c r="CO170" i="57"/>
  <c r="AL112" i="57"/>
  <c r="L93" i="57"/>
  <c r="CH60" i="57"/>
  <c r="DX101" i="57"/>
  <c r="M64" i="57"/>
  <c r="AT145" i="57"/>
  <c r="FE187" i="57"/>
  <c r="GL64" i="57"/>
  <c r="GM65" i="57" s="1"/>
  <c r="ET182" i="57"/>
  <c r="GL168" i="57"/>
  <c r="EV98" i="57"/>
  <c r="DM148" i="57"/>
  <c r="GL74" i="57"/>
  <c r="GD66" i="57"/>
  <c r="GE67" i="57" s="1"/>
  <c r="DR132" i="57"/>
  <c r="GD94" i="57"/>
  <c r="GJ101" i="57"/>
  <c r="CB108" i="57"/>
  <c r="DD180" i="57"/>
  <c r="FD72" i="57"/>
  <c r="AL109" i="57"/>
  <c r="FV81" i="57"/>
  <c r="EF73" i="57"/>
  <c r="CX156" i="57"/>
  <c r="EW105" i="57"/>
  <c r="FM81" i="57"/>
  <c r="BM179" i="57"/>
  <c r="GD49" i="57"/>
  <c r="EB110" i="57"/>
  <c r="GJ149" i="57"/>
  <c r="DJ112" i="57"/>
  <c r="EJ177" i="57"/>
  <c r="CO129" i="57"/>
  <c r="FR117" i="57"/>
  <c r="GK70" i="57"/>
  <c r="DN169" i="57"/>
  <c r="BU150" i="57"/>
  <c r="AX174" i="57"/>
  <c r="AY175" i="57" s="1"/>
  <c r="EF190" i="57"/>
  <c r="CL177" i="57"/>
  <c r="AG123" i="57"/>
  <c r="EG103" i="57"/>
  <c r="Z148" i="57"/>
  <c r="AA148" i="57" s="1"/>
  <c r="GO101" i="57"/>
  <c r="CB185" i="57"/>
  <c r="DJ181" i="57"/>
  <c r="CF144" i="57"/>
  <c r="DV136" i="57"/>
  <c r="EZ79" i="57"/>
  <c r="FM154" i="57"/>
  <c r="AR120" i="57"/>
  <c r="FY141" i="57"/>
  <c r="ED184" i="57"/>
  <c r="ET90" i="57"/>
  <c r="ES177" i="57"/>
  <c r="DZ193" i="57"/>
  <c r="GN150" i="57"/>
  <c r="BR18" i="57"/>
  <c r="GO66" i="57"/>
  <c r="ER180" i="57"/>
  <c r="EP160" i="57"/>
  <c r="F181" i="57"/>
  <c r="FH132" i="57"/>
  <c r="AN90" i="57"/>
  <c r="N112" i="57"/>
  <c r="N111" i="57"/>
  <c r="O112" i="57" s="1"/>
  <c r="ET136" i="57"/>
  <c r="Y115" i="57"/>
  <c r="FF170" i="57"/>
  <c r="EB123" i="57"/>
  <c r="EF151" i="57"/>
  <c r="BI143" i="57"/>
  <c r="GD102" i="57"/>
  <c r="DB162" i="57"/>
  <c r="EN122" i="57"/>
  <c r="FA123" i="57"/>
  <c r="FP101" i="57"/>
  <c r="EN85" i="57"/>
  <c r="DP131" i="57"/>
  <c r="DA119" i="57"/>
  <c r="EF147" i="57"/>
  <c r="FZ98" i="57"/>
  <c r="DJ129" i="57"/>
  <c r="EC172" i="57"/>
  <c r="CN94" i="57"/>
  <c r="GK81" i="57"/>
  <c r="DV105" i="57"/>
  <c r="CJ132" i="57"/>
  <c r="FA76" i="57"/>
  <c r="GG96" i="57"/>
  <c r="CS174" i="57"/>
  <c r="EX194" i="57"/>
  <c r="FB169" i="57"/>
  <c r="EV170" i="57"/>
  <c r="CZ171" i="57"/>
  <c r="BL147" i="57"/>
  <c r="CF94" i="57"/>
  <c r="DP102" i="57"/>
  <c r="AK111" i="57"/>
  <c r="BA126" i="57"/>
  <c r="BR14" i="57"/>
  <c r="AZ112" i="57"/>
  <c r="AR110" i="57"/>
  <c r="DB181" i="57"/>
  <c r="BX158" i="57"/>
  <c r="FP139" i="57"/>
  <c r="BP185" i="57"/>
  <c r="GC103" i="57"/>
  <c r="DL132" i="57"/>
  <c r="BZ142" i="57"/>
  <c r="FL107" i="57"/>
  <c r="DY100" i="57"/>
  <c r="AD155" i="57"/>
  <c r="AD154" i="57"/>
  <c r="GB115" i="57"/>
  <c r="GH129" i="57"/>
  <c r="ES102" i="57"/>
  <c r="FU101" i="57"/>
  <c r="BZ70" i="57"/>
  <c r="FB119" i="57"/>
  <c r="EC79" i="57"/>
  <c r="DY177" i="57"/>
  <c r="FT98" i="57"/>
  <c r="DR97" i="57"/>
  <c r="DS97" i="57" s="1"/>
  <c r="FM149" i="57"/>
  <c r="EO81" i="57"/>
  <c r="AV69" i="57"/>
  <c r="BA139" i="57"/>
  <c r="GK120" i="57"/>
  <c r="DA193" i="57"/>
  <c r="FU94" i="57"/>
  <c r="FB183" i="57"/>
  <c r="FC184" i="57" s="1"/>
  <c r="CW83" i="57"/>
  <c r="AW93" i="57"/>
  <c r="AV192" i="57"/>
  <c r="EN77" i="57"/>
  <c r="CN161" i="57"/>
  <c r="BF74" i="57"/>
  <c r="EB122" i="57"/>
  <c r="BD151" i="57"/>
  <c r="AV183" i="57"/>
  <c r="AS151" i="57"/>
  <c r="FP125" i="57"/>
  <c r="F166" i="57"/>
  <c r="CB102" i="57"/>
  <c r="AV151" i="57"/>
  <c r="DA125" i="57"/>
  <c r="BZ83" i="57"/>
  <c r="EH123" i="57"/>
  <c r="EG168" i="57"/>
  <c r="DQ170" i="57"/>
  <c r="FH178" i="57"/>
  <c r="GD145" i="57"/>
  <c r="DA171" i="57"/>
  <c r="M193" i="57"/>
  <c r="DM119" i="57"/>
  <c r="EK109" i="57"/>
  <c r="FR106" i="57"/>
  <c r="CS157" i="57"/>
  <c r="FI159" i="57"/>
  <c r="GO114" i="57"/>
  <c r="CN98" i="57"/>
  <c r="N139" i="57"/>
  <c r="O139" i="57" s="1"/>
  <c r="DU184" i="57"/>
  <c r="EX138" i="57"/>
  <c r="DH158" i="57"/>
  <c r="CZ135" i="57"/>
  <c r="DY159" i="57"/>
  <c r="AW170" i="57"/>
  <c r="CF190" i="57"/>
  <c r="CV135" i="57"/>
  <c r="FT119" i="57"/>
  <c r="DZ124" i="57"/>
  <c r="EL162" i="57"/>
  <c r="CX155" i="57"/>
  <c r="FY124" i="57"/>
  <c r="DM181" i="57"/>
  <c r="AO165" i="57"/>
  <c r="BV131" i="57"/>
  <c r="BN137" i="57"/>
  <c r="BO137" i="57" s="1"/>
  <c r="DX195" i="57"/>
  <c r="GJ123" i="57"/>
  <c r="FI182" i="57"/>
  <c r="DA101" i="57"/>
  <c r="DF96" i="57"/>
  <c r="EW66" i="57"/>
  <c r="GK117" i="57"/>
  <c r="GG147" i="57"/>
  <c r="GP110" i="57"/>
  <c r="EG106" i="57"/>
  <c r="DN98" i="57"/>
  <c r="DO98" i="57" s="1"/>
  <c r="BB159" i="57"/>
  <c r="FH118" i="57"/>
  <c r="EH71" i="57"/>
  <c r="DZ122" i="57"/>
  <c r="DZ121" i="57"/>
  <c r="FN189" i="57"/>
  <c r="EG84" i="57"/>
  <c r="AS139" i="57"/>
  <c r="EL69" i="57"/>
  <c r="GP182" i="57"/>
  <c r="GQ182" i="57" s="1"/>
  <c r="BL79" i="57"/>
  <c r="DI72" i="57"/>
  <c r="BX76" i="57"/>
  <c r="DX145" i="57"/>
  <c r="Z146" i="57"/>
  <c r="CK110" i="57"/>
  <c r="AR101" i="57"/>
  <c r="AT136" i="57"/>
  <c r="FZ81" i="57"/>
  <c r="T139" i="57"/>
  <c r="J148" i="57"/>
  <c r="K148" i="57" s="1"/>
  <c r="GH77" i="57"/>
  <c r="GI77" i="57" s="1"/>
  <c r="AJ65" i="57"/>
  <c r="AJ183" i="57"/>
  <c r="AZ101" i="57"/>
  <c r="CJ186" i="57"/>
  <c r="CV88" i="57"/>
  <c r="DL155" i="57"/>
  <c r="DM179" i="57"/>
  <c r="FF99" i="57"/>
  <c r="FN106" i="57"/>
  <c r="FO107" i="57" s="1"/>
  <c r="BI131" i="57"/>
  <c r="AL27" i="57"/>
  <c r="BE145" i="57"/>
  <c r="D162" i="57"/>
  <c r="BT114" i="57"/>
  <c r="U160" i="57"/>
  <c r="Y186" i="57"/>
  <c r="BZ103" i="57"/>
  <c r="CF105" i="57"/>
  <c r="BU82" i="57"/>
  <c r="H69" i="57"/>
  <c r="CO147" i="57"/>
  <c r="EK130" i="57"/>
  <c r="BU83" i="57"/>
  <c r="CD138" i="57"/>
  <c r="CT102" i="57"/>
  <c r="EC76" i="57"/>
  <c r="DI74" i="57"/>
  <c r="L147" i="57"/>
  <c r="U142" i="57"/>
  <c r="BV133" i="57"/>
  <c r="BJ131" i="57"/>
  <c r="DY172" i="57"/>
  <c r="CK159" i="57"/>
  <c r="AX137" i="57"/>
  <c r="V177" i="57"/>
  <c r="DT142" i="57"/>
  <c r="BJ170" i="57"/>
  <c r="FR75" i="57"/>
  <c r="DT98" i="57"/>
  <c r="EB178" i="57"/>
  <c r="BY96" i="57"/>
  <c r="FE139" i="57"/>
  <c r="BH192" i="57"/>
  <c r="AJ127" i="57"/>
  <c r="X143" i="57"/>
  <c r="DD139" i="57"/>
  <c r="CG173" i="57"/>
  <c r="AS155" i="57"/>
  <c r="BJ115" i="57"/>
  <c r="EJ87" i="57"/>
  <c r="CK139" i="57"/>
  <c r="BQ100" i="57"/>
  <c r="FL109" i="57"/>
  <c r="AS146" i="57"/>
  <c r="BF120" i="57"/>
  <c r="CO184" i="57"/>
  <c r="AH147" i="57"/>
  <c r="CR132" i="57"/>
  <c r="FU166" i="57"/>
  <c r="Y135" i="57"/>
  <c r="U83" i="57"/>
  <c r="EH130" i="57"/>
  <c r="DP94" i="57"/>
  <c r="EK117" i="57"/>
  <c r="DF103" i="57"/>
  <c r="D72" i="57"/>
  <c r="BI90" i="57"/>
  <c r="CZ133" i="57"/>
  <c r="CT105" i="57"/>
  <c r="CN96" i="57"/>
  <c r="GD190" i="57"/>
  <c r="AL172" i="57"/>
  <c r="AM172" i="57" s="1"/>
  <c r="DM141" i="57"/>
  <c r="GG157" i="57"/>
  <c r="BP77" i="57"/>
  <c r="DZ79" i="57"/>
  <c r="BP71" i="57"/>
  <c r="DX180" i="57"/>
  <c r="FI133" i="57"/>
  <c r="AS67" i="57"/>
  <c r="E71" i="57"/>
  <c r="ED47" i="57"/>
  <c r="DY169" i="57"/>
  <c r="DE189" i="57"/>
  <c r="GD101" i="57"/>
  <c r="AZ150" i="57"/>
  <c r="AD136" i="57"/>
  <c r="Y65" i="57"/>
  <c r="BR136" i="57"/>
  <c r="DE106" i="57"/>
  <c r="DQ144" i="57"/>
  <c r="BQ179" i="57"/>
  <c r="EH179" i="57"/>
  <c r="EI180" i="57" s="1"/>
  <c r="EH178" i="57"/>
  <c r="BM130" i="57"/>
  <c r="FT95" i="57"/>
  <c r="CR64" i="57"/>
  <c r="CC76" i="57"/>
  <c r="GC157" i="57"/>
  <c r="BZ144" i="57"/>
  <c r="DZ66" i="57"/>
  <c r="AH88" i="57"/>
  <c r="P151" i="57"/>
  <c r="GG84" i="57"/>
  <c r="FM156" i="57"/>
  <c r="FU163" i="57"/>
  <c r="DY182" i="57"/>
  <c r="DL64" i="57"/>
  <c r="F103" i="57"/>
  <c r="V12" i="57"/>
  <c r="AK77" i="57"/>
  <c r="BX174" i="57"/>
  <c r="BP110" i="57"/>
  <c r="BJ193" i="57"/>
  <c r="H108" i="57"/>
  <c r="AX70" i="57"/>
  <c r="AC171" i="57"/>
  <c r="AP138" i="57"/>
  <c r="CV73" i="57"/>
  <c r="EL169" i="57"/>
  <c r="CN73" i="57"/>
  <c r="ED139" i="57"/>
  <c r="AN184" i="57"/>
  <c r="FV107" i="57"/>
  <c r="D117" i="57"/>
  <c r="BD185" i="57"/>
  <c r="Y90" i="57"/>
  <c r="DB105" i="57"/>
  <c r="AZ135" i="57"/>
  <c r="EH74" i="57"/>
  <c r="BB105" i="57"/>
  <c r="P148" i="57"/>
  <c r="AL19" i="57"/>
  <c r="AL18" i="57"/>
  <c r="DX91" i="57"/>
  <c r="BA131" i="57"/>
  <c r="BL172" i="57"/>
  <c r="DR66" i="57"/>
  <c r="BT134" i="57"/>
  <c r="X193" i="57"/>
  <c r="DM182" i="57"/>
  <c r="ET79" i="57"/>
  <c r="ET139" i="57"/>
  <c r="DP91" i="57"/>
  <c r="AH167" i="57"/>
  <c r="AH166" i="57"/>
  <c r="BV169" i="57"/>
  <c r="GC173" i="57"/>
  <c r="FQ121" i="57"/>
  <c r="FR146" i="57"/>
  <c r="CH155" i="57"/>
  <c r="AB66" i="57"/>
  <c r="BY185" i="57"/>
  <c r="FF79" i="57"/>
  <c r="DY193" i="57"/>
  <c r="V35" i="57"/>
  <c r="EN135" i="57"/>
  <c r="BT78" i="57"/>
  <c r="FT118" i="57"/>
  <c r="DU127" i="57"/>
  <c r="CC65" i="57"/>
  <c r="R175" i="57"/>
  <c r="S175" i="57" s="1"/>
  <c r="DD67" i="57"/>
  <c r="J190" i="57"/>
  <c r="FU145" i="57"/>
  <c r="GK179" i="57"/>
  <c r="EN193" i="57"/>
  <c r="EL177" i="57"/>
  <c r="CB145" i="57"/>
  <c r="Z74" i="57"/>
  <c r="Z73" i="57"/>
  <c r="AA73" i="57" s="1"/>
  <c r="AB114" i="57"/>
  <c r="BI86" i="57"/>
  <c r="FN166" i="57"/>
  <c r="FU173" i="57"/>
  <c r="FV185" i="57"/>
  <c r="EB158" i="57"/>
  <c r="BU166" i="57"/>
  <c r="BB19" i="57"/>
  <c r="E106" i="57"/>
  <c r="E120" i="57"/>
  <c r="AW135" i="57"/>
  <c r="AG157" i="57"/>
  <c r="AC71" i="57"/>
  <c r="GG107" i="57"/>
  <c r="BA76" i="57"/>
  <c r="AK110" i="57"/>
  <c r="FV111" i="57"/>
  <c r="EC137" i="57"/>
  <c r="D154" i="57"/>
  <c r="EG189" i="57"/>
  <c r="DR117" i="57"/>
  <c r="GN177" i="57"/>
  <c r="E183" i="57"/>
  <c r="GD107" i="57"/>
  <c r="GE108" i="57" s="1"/>
  <c r="DZ70" i="57"/>
  <c r="FZ170" i="57"/>
  <c r="FZ169" i="57"/>
  <c r="DD182" i="57"/>
  <c r="F35" i="57"/>
  <c r="CR126" i="57"/>
  <c r="EV155" i="57"/>
  <c r="CR161" i="57"/>
  <c r="D190" i="57"/>
  <c r="FL96" i="57"/>
  <c r="L108" i="57"/>
  <c r="GF115" i="57"/>
  <c r="EK83" i="57"/>
  <c r="AV171" i="57"/>
  <c r="DN172" i="57"/>
  <c r="FD165" i="57"/>
  <c r="CR125" i="57"/>
  <c r="BX100" i="57"/>
  <c r="CT124" i="57"/>
  <c r="CC64" i="57"/>
  <c r="BB22" i="57"/>
  <c r="DQ86" i="57"/>
  <c r="L153" i="57"/>
  <c r="FM145" i="57"/>
  <c r="ES125" i="57"/>
  <c r="FB65" i="57"/>
  <c r="GF138" i="57"/>
  <c r="GG151" i="57"/>
  <c r="GN124" i="57"/>
  <c r="BZ149" i="57"/>
  <c r="DV123" i="57"/>
  <c r="FA106" i="57"/>
  <c r="DE79" i="57"/>
  <c r="EB89" i="57"/>
  <c r="BZ137" i="57"/>
  <c r="CO89" i="57"/>
  <c r="AR150" i="57"/>
  <c r="FU93" i="57"/>
  <c r="GC114" i="57"/>
  <c r="CZ174" i="57"/>
  <c r="J192" i="57"/>
  <c r="L167" i="57"/>
  <c r="EL109" i="57"/>
  <c r="EL108" i="57"/>
  <c r="EM108" i="57" s="1"/>
  <c r="FN90" i="57"/>
  <c r="FO90" i="57" s="1"/>
  <c r="DF161" i="57"/>
  <c r="GL170" i="57"/>
  <c r="EB129" i="57"/>
  <c r="P139" i="57"/>
  <c r="CZ139" i="57"/>
  <c r="BV158" i="57"/>
  <c r="BW158" i="57" s="1"/>
  <c r="DU169" i="57"/>
  <c r="CJ122" i="57"/>
  <c r="CN123" i="57"/>
  <c r="CW169" i="57"/>
  <c r="E155" i="57"/>
  <c r="CD98" i="57"/>
  <c r="CO189" i="57"/>
  <c r="AH169" i="57"/>
  <c r="CS191" i="57"/>
  <c r="BZ132" i="57"/>
  <c r="FU100" i="57"/>
  <c r="EX137" i="57"/>
  <c r="EY137" i="57" s="1"/>
  <c r="GH67" i="57"/>
  <c r="GI67" i="57" s="1"/>
  <c r="CN151" i="57"/>
  <c r="ER162" i="57"/>
  <c r="DR144" i="57"/>
  <c r="DZ83" i="57"/>
  <c r="DV145" i="57"/>
  <c r="DE162" i="57"/>
  <c r="EH119" i="57"/>
  <c r="DF144" i="57"/>
  <c r="ER79" i="57"/>
  <c r="EJ115" i="57"/>
  <c r="DJ108" i="57"/>
  <c r="EL130" i="57"/>
  <c r="EL129" i="57"/>
  <c r="GK91" i="57"/>
  <c r="CR79" i="57"/>
  <c r="EL145" i="57"/>
  <c r="EH134" i="57"/>
  <c r="EB121" i="57"/>
  <c r="FE175" i="57"/>
  <c r="DI65" i="57"/>
  <c r="CN105" i="57"/>
  <c r="AK108" i="57"/>
  <c r="CF187" i="57"/>
  <c r="CL76" i="57"/>
  <c r="DY119" i="57"/>
  <c r="AO108" i="57"/>
  <c r="CG117" i="57"/>
  <c r="DT73" i="57"/>
  <c r="V105" i="57"/>
  <c r="ED145" i="57"/>
  <c r="AV150" i="57"/>
  <c r="AW73" i="57"/>
  <c r="BU108" i="57"/>
  <c r="FT191" i="57"/>
  <c r="FI94" i="57"/>
  <c r="GD26" i="57"/>
  <c r="GE26" i="57" s="1"/>
  <c r="EV87" i="57"/>
  <c r="EO131" i="57"/>
  <c r="DP114" i="57"/>
  <c r="FE83" i="57"/>
  <c r="FV75" i="57"/>
  <c r="FW76" i="57" s="1"/>
  <c r="FV74" i="57"/>
  <c r="FN94" i="57"/>
  <c r="AO153" i="57"/>
  <c r="ET131" i="57"/>
  <c r="DF88" i="57"/>
  <c r="DF73" i="57"/>
  <c r="FV98" i="57"/>
  <c r="GG159" i="57"/>
  <c r="DE69" i="57"/>
  <c r="DT144" i="57"/>
  <c r="AS182" i="57"/>
  <c r="EX71" i="57"/>
  <c r="EX98" i="57"/>
  <c r="DI125" i="57"/>
  <c r="ER157" i="57"/>
  <c r="EG77" i="57"/>
  <c r="BX70" i="57"/>
  <c r="FJ83" i="57"/>
  <c r="FK83" i="57" s="1"/>
  <c r="EK115" i="57"/>
  <c r="EG126" i="57"/>
  <c r="DP170" i="57"/>
  <c r="BQ78" i="57"/>
  <c r="BD119" i="57"/>
  <c r="DD88" i="57"/>
  <c r="CP124" i="57"/>
  <c r="CP123" i="57"/>
  <c r="CQ123" i="57" s="1"/>
  <c r="AX135" i="57"/>
  <c r="CB144" i="57"/>
  <c r="CL112" i="57"/>
  <c r="X86" i="57"/>
  <c r="AB94" i="57"/>
  <c r="DZ159" i="57"/>
  <c r="BR77" i="57"/>
  <c r="M78" i="57"/>
  <c r="J74" i="57"/>
  <c r="FA99" i="57"/>
  <c r="BB38" i="57"/>
  <c r="EG146" i="57"/>
  <c r="CC119" i="57"/>
  <c r="FQ86" i="57"/>
  <c r="DU88" i="57"/>
  <c r="DM86" i="57"/>
  <c r="CG107" i="57"/>
  <c r="FT111" i="57"/>
  <c r="EX121" i="57"/>
  <c r="FV95" i="57"/>
  <c r="FJ183" i="57"/>
  <c r="FZ130" i="57"/>
  <c r="GN138" i="57"/>
  <c r="EW173" i="57"/>
  <c r="DB100" i="57"/>
  <c r="FD137" i="57"/>
  <c r="Q192" i="57"/>
  <c r="CX62" i="57"/>
  <c r="CY62" i="57" s="1"/>
  <c r="DF133" i="57"/>
  <c r="EL72" i="57"/>
  <c r="CO130" i="57"/>
  <c r="GB121" i="57"/>
  <c r="EL126" i="57"/>
  <c r="FY105" i="57"/>
  <c r="AL186" i="57"/>
  <c r="GD168" i="57"/>
  <c r="GD167" i="57"/>
  <c r="GE167" i="57" s="1"/>
  <c r="DH109" i="57"/>
  <c r="BB18" i="57"/>
  <c r="DB127" i="57"/>
  <c r="GD180" i="57"/>
  <c r="F36" i="57"/>
  <c r="CJ165" i="57"/>
  <c r="Y102" i="57"/>
  <c r="DN69" i="57"/>
  <c r="CL99" i="57"/>
  <c r="BH158" i="57"/>
  <c r="DZ93" i="57"/>
  <c r="J166" i="57"/>
  <c r="CH34" i="57"/>
  <c r="EP186" i="57"/>
  <c r="DA177" i="57"/>
  <c r="E168" i="57"/>
  <c r="BL165" i="57"/>
  <c r="FB138" i="57"/>
  <c r="FU157" i="57"/>
  <c r="BB11" i="57"/>
  <c r="GG145" i="57"/>
  <c r="GG136" i="57"/>
  <c r="FR174" i="57"/>
  <c r="BD173" i="57"/>
  <c r="L82" i="57"/>
  <c r="CF193" i="57"/>
  <c r="DU113" i="57"/>
  <c r="DQ81" i="57"/>
  <c r="D192" i="57"/>
  <c r="ET45" i="57"/>
  <c r="FQ177" i="57"/>
  <c r="FE163" i="57"/>
  <c r="DL183" i="57"/>
  <c r="ES142" i="57"/>
  <c r="EK96" i="57"/>
  <c r="FB162" i="57"/>
  <c r="CN78" i="57"/>
  <c r="FP178" i="57"/>
  <c r="EF67" i="57"/>
  <c r="DN63" i="57"/>
  <c r="FM110" i="57"/>
  <c r="EL71" i="57"/>
  <c r="EB66" i="57"/>
  <c r="BJ133" i="57"/>
  <c r="BX114" i="57"/>
  <c r="BR65" i="57"/>
  <c r="AF99" i="57"/>
  <c r="H101" i="57"/>
  <c r="GJ124" i="57"/>
  <c r="L194" i="57"/>
  <c r="CZ129" i="57"/>
  <c r="CR93" i="57"/>
  <c r="AV190" i="57"/>
  <c r="EO83" i="57"/>
  <c r="DL107" i="57"/>
  <c r="EJ179" i="57"/>
  <c r="AZ83" i="57"/>
  <c r="ES95" i="57"/>
  <c r="EL134" i="57"/>
  <c r="EN107" i="57"/>
  <c r="EO70" i="57"/>
  <c r="FP147" i="57"/>
  <c r="EW157" i="57"/>
  <c r="FD191" i="57"/>
  <c r="EZ118" i="57"/>
  <c r="CD131" i="57"/>
  <c r="DF151" i="57"/>
  <c r="FR131" i="57"/>
  <c r="V138" i="57"/>
  <c r="AZ169" i="57"/>
  <c r="FZ158" i="57"/>
  <c r="GA159" i="57" s="1"/>
  <c r="DP105" i="57"/>
  <c r="FT161" i="57"/>
  <c r="FR102" i="57"/>
  <c r="DQ145" i="57"/>
  <c r="CV77" i="57"/>
  <c r="FT125" i="57"/>
  <c r="GN67" i="57"/>
  <c r="FX105" i="57"/>
  <c r="EO79" i="57"/>
  <c r="CO175" i="57"/>
  <c r="FV87" i="57"/>
  <c r="EV142" i="57"/>
  <c r="BL157" i="57"/>
  <c r="CB88" i="57"/>
  <c r="DN71" i="57"/>
  <c r="DH130" i="57"/>
  <c r="FZ141" i="57"/>
  <c r="DF163" i="57"/>
  <c r="DN167" i="57"/>
  <c r="GC82" i="57"/>
  <c r="AH125" i="57"/>
  <c r="AR96" i="57"/>
  <c r="GB192" i="57"/>
  <c r="EF142" i="57"/>
  <c r="DU144" i="57"/>
  <c r="ED179" i="57"/>
  <c r="CJ101" i="57"/>
  <c r="M139" i="57"/>
  <c r="AH74" i="57"/>
  <c r="FJ166" i="57"/>
  <c r="J125" i="57"/>
  <c r="CR130" i="57"/>
  <c r="Q77" i="57"/>
  <c r="CO82" i="57"/>
  <c r="BU118" i="57"/>
  <c r="M187" i="57"/>
  <c r="CP167" i="57"/>
  <c r="CQ168" i="57" s="1"/>
  <c r="BQ70" i="57"/>
  <c r="FB186" i="57"/>
  <c r="GG81" i="57"/>
  <c r="E189" i="57"/>
  <c r="M158" i="57"/>
  <c r="ER111" i="57"/>
  <c r="ES127" i="57"/>
  <c r="GH70" i="57"/>
  <c r="FD94" i="57"/>
  <c r="FA166" i="57"/>
  <c r="EX148" i="57"/>
  <c r="EW100" i="57"/>
  <c r="DJ182" i="57"/>
  <c r="DK183" i="57" s="1"/>
  <c r="CH112" i="57"/>
  <c r="ER170" i="57"/>
  <c r="FU66" i="57"/>
  <c r="CJ87" i="57"/>
  <c r="GJ177" i="57"/>
  <c r="BY70" i="57"/>
  <c r="FZ162" i="57"/>
  <c r="DP99" i="57"/>
  <c r="CD193" i="57"/>
  <c r="CE194" i="57" s="1"/>
  <c r="ED165" i="57"/>
  <c r="DP66" i="57"/>
  <c r="CW120" i="57"/>
  <c r="AJ90" i="57"/>
  <c r="FJ76" i="57"/>
  <c r="ED148" i="57"/>
  <c r="CS85" i="57"/>
  <c r="GB108" i="57"/>
  <c r="FY125" i="57"/>
  <c r="EO158" i="57"/>
  <c r="DN174" i="57"/>
  <c r="BA91" i="57"/>
  <c r="BI83" i="57"/>
  <c r="CW91" i="57"/>
  <c r="BX83" i="57"/>
  <c r="BD91" i="57"/>
  <c r="AL14" i="57"/>
  <c r="AL13" i="57"/>
  <c r="CV175" i="57"/>
  <c r="CC91" i="57"/>
  <c r="I71" i="57"/>
  <c r="AP153" i="57"/>
  <c r="BA85" i="57"/>
  <c r="DY161" i="57"/>
  <c r="GF171" i="57"/>
  <c r="EH120" i="57"/>
  <c r="FT103" i="57"/>
  <c r="EX150" i="57"/>
  <c r="GF179" i="57"/>
  <c r="GN96" i="57"/>
  <c r="DI167" i="57"/>
  <c r="CD159" i="57"/>
  <c r="FM77" i="57"/>
  <c r="DJ98" i="57"/>
  <c r="EL135" i="57"/>
  <c r="DE111" i="57"/>
  <c r="AG192" i="57"/>
  <c r="DF166" i="57"/>
  <c r="DF184" i="57"/>
  <c r="GL112" i="57"/>
  <c r="GG139" i="57"/>
  <c r="ET167" i="57"/>
  <c r="I139" i="57"/>
  <c r="GP190" i="57"/>
  <c r="GQ190" i="57" s="1"/>
  <c r="DN91" i="57"/>
  <c r="DN90" i="57"/>
  <c r="DO90" i="57" s="1"/>
  <c r="CB162" i="57"/>
  <c r="GP74" i="57"/>
  <c r="FD174" i="57"/>
  <c r="CF154" i="57"/>
  <c r="EB136" i="57"/>
  <c r="EK97" i="57"/>
  <c r="FI114" i="57"/>
  <c r="FT109" i="57"/>
  <c r="FI129" i="57"/>
  <c r="AR177" i="57"/>
  <c r="BB94" i="57"/>
  <c r="CK119" i="57"/>
  <c r="DI142" i="57"/>
  <c r="FJ172" i="57"/>
  <c r="BA64" i="57"/>
  <c r="GC107" i="57"/>
  <c r="DL109" i="57"/>
  <c r="GP177" i="57"/>
  <c r="DE129" i="57"/>
  <c r="DX156" i="57"/>
  <c r="FF136" i="57"/>
  <c r="FG137" i="57" s="1"/>
  <c r="EX168" i="57"/>
  <c r="ET135" i="57"/>
  <c r="FA101" i="57"/>
  <c r="EO69" i="57"/>
  <c r="CP117" i="57"/>
  <c r="F189" i="57"/>
  <c r="G190" i="57" s="1"/>
  <c r="ED113" i="57"/>
  <c r="BV178" i="57"/>
  <c r="DY156" i="57"/>
  <c r="FV54" i="57"/>
  <c r="CC117" i="57"/>
  <c r="CX165" i="57"/>
  <c r="BI122" i="57"/>
  <c r="DZ101" i="57"/>
  <c r="CC142" i="57"/>
  <c r="EC121" i="57"/>
  <c r="BV145" i="57"/>
  <c r="BM117" i="57"/>
  <c r="BR171" i="57"/>
  <c r="BS171" i="57" s="1"/>
  <c r="CT158" i="57"/>
  <c r="CZ163" i="57"/>
  <c r="CH72" i="57"/>
  <c r="CI72" i="57" s="1"/>
  <c r="BP102" i="57"/>
  <c r="T76" i="57"/>
  <c r="AV148" i="57"/>
  <c r="J124" i="57"/>
  <c r="EB144" i="57"/>
  <c r="CF103" i="57"/>
  <c r="FM131" i="57"/>
  <c r="EJ117" i="57"/>
  <c r="EV134" i="57"/>
  <c r="DY101" i="57"/>
  <c r="AL179" i="57"/>
  <c r="AX90" i="57"/>
  <c r="BJ169" i="57"/>
  <c r="BY143" i="57"/>
  <c r="CN156" i="57"/>
  <c r="CW170" i="57"/>
  <c r="CG163" i="57"/>
  <c r="DA86" i="57"/>
  <c r="AS87" i="57"/>
  <c r="CJ158" i="57"/>
  <c r="BT170" i="57"/>
  <c r="CW75" i="57"/>
  <c r="BX165" i="57"/>
  <c r="AJ148" i="57"/>
  <c r="U158" i="57"/>
  <c r="DM109" i="57"/>
  <c r="FA74" i="57"/>
  <c r="ED153" i="57"/>
  <c r="BB27" i="57"/>
  <c r="BC27" i="57" s="1"/>
  <c r="P120" i="57"/>
  <c r="AN73" i="57"/>
  <c r="AP89" i="57"/>
  <c r="AP88" i="57"/>
  <c r="AB107" i="57"/>
  <c r="DZ120" i="57"/>
  <c r="BY122" i="57"/>
  <c r="CN154" i="57"/>
  <c r="AX146" i="57"/>
  <c r="BT165" i="57"/>
  <c r="AO141" i="57"/>
  <c r="CD177" i="57"/>
  <c r="BR122" i="57"/>
  <c r="DF71" i="57"/>
  <c r="DG71" i="57" s="1"/>
  <c r="EJ171" i="57"/>
  <c r="FZ111" i="57"/>
  <c r="FZ110" i="57"/>
  <c r="GF165" i="57"/>
  <c r="U71" i="57"/>
  <c r="ED120" i="57"/>
  <c r="AW159" i="57"/>
  <c r="AO70" i="57"/>
  <c r="BI93" i="57"/>
  <c r="BE172" i="57"/>
  <c r="BD72" i="57"/>
  <c r="BQ192" i="57"/>
  <c r="BD86" i="57"/>
  <c r="AL165" i="57"/>
  <c r="E93" i="57"/>
  <c r="CS72" i="57"/>
  <c r="CX139" i="57"/>
  <c r="DT101" i="57"/>
  <c r="AH130" i="57"/>
  <c r="EO123" i="57"/>
  <c r="FE67" i="57"/>
  <c r="EW69" i="57"/>
  <c r="EG122" i="57"/>
  <c r="EK168" i="57"/>
  <c r="J126" i="57"/>
  <c r="AB113" i="57"/>
  <c r="AT161" i="57"/>
  <c r="AU161" i="57" s="1"/>
  <c r="V24" i="57"/>
  <c r="EK78" i="57"/>
  <c r="BU153" i="57"/>
  <c r="CT162" i="57"/>
  <c r="BB161" i="57"/>
  <c r="BC162" i="57" s="1"/>
  <c r="CW97" i="57"/>
  <c r="F31" i="57"/>
  <c r="G31" i="57" s="1"/>
  <c r="AL95" i="57"/>
  <c r="GK142" i="57"/>
  <c r="CG134" i="57"/>
  <c r="BB87" i="57"/>
  <c r="BC88" i="57" s="1"/>
  <c r="P84" i="57"/>
  <c r="EG108" i="57"/>
  <c r="EO114" i="57"/>
  <c r="ED46" i="57"/>
  <c r="EE46" i="57" s="1"/>
  <c r="DF117" i="57"/>
  <c r="BN125" i="57"/>
  <c r="EL166" i="57"/>
  <c r="R95" i="57"/>
  <c r="CP70" i="57"/>
  <c r="CO96" i="57"/>
  <c r="AT74" i="57"/>
  <c r="DN130" i="57"/>
  <c r="BJ123" i="57"/>
  <c r="L118" i="57"/>
  <c r="BJ174" i="57"/>
  <c r="DL161" i="57"/>
  <c r="AN135" i="57"/>
  <c r="AD181" i="57"/>
  <c r="AD180" i="57"/>
  <c r="GF168" i="57"/>
  <c r="BX71" i="57"/>
  <c r="CX93" i="57"/>
  <c r="AV96" i="57"/>
  <c r="DI130" i="57"/>
  <c r="FL193" i="57"/>
  <c r="FN73" i="57"/>
  <c r="FZ66" i="57"/>
  <c r="AD87" i="57"/>
  <c r="AJ88" i="57"/>
  <c r="DL141" i="57"/>
  <c r="BT154" i="57"/>
  <c r="N187" i="57"/>
  <c r="CD110" i="57"/>
  <c r="CE110" i="57" s="1"/>
  <c r="BQ118" i="57"/>
  <c r="U74" i="57"/>
  <c r="EH107" i="57"/>
  <c r="DF82" i="57"/>
  <c r="EL120" i="57"/>
  <c r="DH69" i="57"/>
  <c r="DF185" i="57"/>
  <c r="DG185" i="57" s="1"/>
  <c r="P160" i="57"/>
  <c r="BJ112" i="57"/>
  <c r="FA154" i="57"/>
  <c r="DR170" i="57"/>
  <c r="CK165" i="57"/>
  <c r="BM172" i="57"/>
  <c r="AB146" i="57"/>
  <c r="CW65" i="57"/>
  <c r="R126" i="57"/>
  <c r="CW131" i="57"/>
  <c r="CD153" i="57"/>
  <c r="T113" i="57"/>
  <c r="EV185" i="57"/>
  <c r="CX47" i="57"/>
  <c r="CB165" i="57"/>
  <c r="N96" i="57"/>
  <c r="L96" i="57"/>
  <c r="BR109" i="57"/>
  <c r="DH181" i="57"/>
  <c r="D89" i="57"/>
  <c r="EC69" i="57"/>
  <c r="FQ101" i="57"/>
  <c r="CV159" i="57"/>
  <c r="DE155" i="57"/>
  <c r="DD114" i="57"/>
  <c r="DF105" i="57"/>
  <c r="AX182" i="57"/>
  <c r="AZ98" i="57"/>
  <c r="E102" i="57"/>
  <c r="BN180" i="57"/>
  <c r="AT75" i="57"/>
  <c r="BZ163" i="57"/>
  <c r="CA163" i="57" s="1"/>
  <c r="CP182" i="57"/>
  <c r="CP181" i="57"/>
  <c r="CQ181" i="57" s="1"/>
  <c r="BV76" i="57"/>
  <c r="DB172" i="57"/>
  <c r="DC172" i="57" s="1"/>
  <c r="FF192" i="57"/>
  <c r="CH22" i="57"/>
  <c r="CC110" i="57"/>
  <c r="FU143" i="57"/>
  <c r="BT91" i="57"/>
  <c r="CL192" i="57"/>
  <c r="EG121" i="57"/>
  <c r="AL46" i="57"/>
  <c r="EJ182" i="57"/>
  <c r="EK90" i="57"/>
  <c r="FT158" i="57"/>
  <c r="FL112" i="57"/>
  <c r="ED119" i="57"/>
  <c r="EE119" i="57" s="1"/>
  <c r="F151" i="57"/>
  <c r="AL163" i="57"/>
  <c r="FA160" i="57"/>
  <c r="EZ87" i="57"/>
  <c r="EB166" i="57"/>
  <c r="E98" i="57"/>
  <c r="CL123" i="57"/>
  <c r="CC127" i="57"/>
  <c r="FN167" i="57"/>
  <c r="FH129" i="57"/>
  <c r="FL97" i="57"/>
  <c r="DP115" i="57"/>
  <c r="CL167" i="57"/>
  <c r="EC124" i="57"/>
  <c r="AC180" i="57"/>
  <c r="FJ192" i="57"/>
  <c r="T82" i="57"/>
  <c r="L173" i="57"/>
  <c r="FD134" i="57"/>
  <c r="CR124" i="57"/>
  <c r="DI75" i="57"/>
  <c r="FL136" i="57"/>
  <c r="Q108" i="57"/>
  <c r="F98" i="57"/>
  <c r="G99" i="57" s="1"/>
  <c r="GG97" i="57"/>
  <c r="GH93" i="57"/>
  <c r="EO147" i="57"/>
  <c r="BJ100" i="57"/>
  <c r="BF98" i="57"/>
  <c r="AJ77" i="57"/>
  <c r="FD184" i="57"/>
  <c r="BN190" i="57"/>
  <c r="GC155" i="57"/>
  <c r="CR135" i="57"/>
  <c r="CW191" i="57"/>
  <c r="FV163" i="57"/>
  <c r="FV162" i="57"/>
  <c r="EJ111" i="57"/>
  <c r="DL142" i="57"/>
  <c r="CZ119" i="57"/>
  <c r="ET88" i="57"/>
  <c r="EU88" i="57" s="1"/>
  <c r="V83" i="57"/>
  <c r="GK153" i="57"/>
  <c r="DR75" i="57"/>
  <c r="FV121" i="57"/>
  <c r="FW122" i="57" s="1"/>
  <c r="ED111" i="57"/>
  <c r="EO110" i="57"/>
  <c r="DI157" i="57"/>
  <c r="EO120" i="57"/>
  <c r="FN121" i="57"/>
  <c r="EO122" i="57"/>
  <c r="CJ137" i="57"/>
  <c r="AZ148" i="57"/>
  <c r="AP107" i="57"/>
  <c r="AQ107" i="57" s="1"/>
  <c r="DI133" i="57"/>
  <c r="BV75" i="57"/>
  <c r="BW75" i="57" s="1"/>
  <c r="CT129" i="57"/>
  <c r="EZ129" i="57"/>
  <c r="BA145" i="57"/>
  <c r="AS190" i="57"/>
  <c r="EK155" i="57"/>
  <c r="EF109" i="57"/>
  <c r="FI81" i="57"/>
  <c r="GP150" i="57"/>
  <c r="FD153" i="57"/>
  <c r="CK115" i="57"/>
  <c r="DL99" i="57"/>
  <c r="ED168" i="57"/>
  <c r="DH144" i="57"/>
  <c r="AD162" i="57"/>
  <c r="CX110" i="57"/>
  <c r="CY110" i="57" s="1"/>
  <c r="BD74" i="57"/>
  <c r="AL151" i="57"/>
  <c r="AN79" i="57"/>
  <c r="H106" i="57"/>
  <c r="CR179" i="57"/>
  <c r="DM74" i="57"/>
  <c r="FA181" i="57"/>
  <c r="GK127" i="57"/>
  <c r="EN81" i="57"/>
  <c r="U182" i="57"/>
  <c r="CV72" i="57"/>
  <c r="GK73" i="57"/>
  <c r="GH131" i="57"/>
  <c r="CX166" i="57"/>
  <c r="ET172" i="57"/>
  <c r="ET171" i="57"/>
  <c r="BM147" i="57"/>
  <c r="DR83" i="57"/>
  <c r="DS83" i="57" s="1"/>
  <c r="F174" i="57"/>
  <c r="F173" i="57"/>
  <c r="BF111" i="57"/>
  <c r="BF110" i="57"/>
  <c r="FD79" i="57"/>
  <c r="CX66" i="57"/>
  <c r="CY66" i="57" s="1"/>
  <c r="BE93" i="57"/>
  <c r="CS122" i="57"/>
  <c r="AR103" i="57"/>
  <c r="FB84" i="57"/>
  <c r="EF144" i="57"/>
  <c r="FT107" i="57"/>
  <c r="DQ66" i="57"/>
  <c r="CL110" i="57"/>
  <c r="FJ133" i="57"/>
  <c r="FK134" i="57" s="1"/>
  <c r="ET31" i="57"/>
  <c r="EU31" i="57" s="1"/>
  <c r="FV36" i="57"/>
  <c r="CD169" i="57"/>
  <c r="FQ161" i="57"/>
  <c r="DI67" i="57"/>
  <c r="BP91" i="57"/>
  <c r="BF87" i="57"/>
  <c r="FX88" i="57"/>
  <c r="DQ121" i="57"/>
  <c r="DQ180" i="57"/>
  <c r="U194" i="57"/>
  <c r="FJ100" i="57"/>
  <c r="FK100" i="57" s="1"/>
  <c r="AH84" i="57"/>
  <c r="AI84" i="57" s="1"/>
  <c r="GC148" i="57"/>
  <c r="CP156" i="57"/>
  <c r="CP155" i="57"/>
  <c r="BR12" i="57"/>
  <c r="CO75" i="57"/>
  <c r="GG133" i="57"/>
  <c r="CW99" i="57"/>
  <c r="GL154" i="57"/>
  <c r="DJ155" i="57"/>
  <c r="J157" i="57"/>
  <c r="BB115" i="57"/>
  <c r="CT73" i="57"/>
  <c r="D178" i="57"/>
  <c r="DH117" i="57"/>
  <c r="AP105" i="57"/>
  <c r="AQ106" i="57" s="1"/>
  <c r="BB155" i="57"/>
  <c r="AV174" i="57"/>
  <c r="EX110" i="57"/>
  <c r="BY73" i="57"/>
  <c r="DP146" i="57"/>
  <c r="BM149" i="57"/>
  <c r="AD100" i="57"/>
  <c r="BB55" i="57"/>
  <c r="BC55" i="57" s="1"/>
  <c r="FV50" i="57"/>
  <c r="DU73" i="57"/>
  <c r="ET22" i="57"/>
  <c r="FT65" i="57"/>
  <c r="FX95" i="57"/>
  <c r="DT123" i="57"/>
  <c r="CJ111" i="57"/>
  <c r="FE136" i="57"/>
  <c r="EJ126" i="57"/>
  <c r="EC149" i="57"/>
  <c r="DF74" i="57"/>
  <c r="DB169" i="57"/>
  <c r="DC170" i="57" s="1"/>
  <c r="DN13" i="57"/>
  <c r="BE79" i="57"/>
  <c r="FZ123" i="57"/>
  <c r="EN71" i="57"/>
  <c r="DJ66" i="57"/>
  <c r="FM161" i="57"/>
  <c r="DQ182" i="57"/>
  <c r="CT121" i="57"/>
  <c r="F87" i="57"/>
  <c r="EN183" i="57"/>
  <c r="EB175" i="57"/>
  <c r="EW165" i="57"/>
  <c r="GP165" i="57"/>
  <c r="DM130" i="57"/>
  <c r="CP106" i="57"/>
  <c r="CQ106" i="57" s="1"/>
  <c r="FZ115" i="57"/>
  <c r="GC174" i="57"/>
  <c r="EO125" i="57"/>
  <c r="FU72" i="57"/>
  <c r="AD186" i="57"/>
  <c r="CH123" i="57"/>
  <c r="EV124" i="57"/>
  <c r="BJ86" i="57"/>
  <c r="BK86" i="57" s="1"/>
  <c r="AT132" i="57"/>
  <c r="AB101" i="57"/>
  <c r="BA134" i="57"/>
  <c r="BT167" i="57"/>
  <c r="CH97" i="57"/>
  <c r="AS121" i="57"/>
  <c r="DJ117" i="57"/>
  <c r="CC171" i="57"/>
  <c r="AL49" i="57"/>
  <c r="AL48" i="57"/>
  <c r="FY162" i="57"/>
  <c r="EK189" i="57"/>
  <c r="FL146" i="57"/>
  <c r="CT182" i="57"/>
  <c r="M114" i="57"/>
  <c r="EC87" i="57"/>
  <c r="E87" i="57"/>
  <c r="AN86" i="57"/>
  <c r="AJ78" i="57"/>
  <c r="FT192" i="57"/>
  <c r="CH90" i="57"/>
  <c r="FR65" i="57"/>
  <c r="DH107" i="57"/>
  <c r="I96" i="57"/>
  <c r="FZ82" i="57"/>
  <c r="FB156" i="57"/>
  <c r="BI169" i="57"/>
  <c r="P190" i="57"/>
  <c r="GK162" i="57"/>
  <c r="L127" i="57"/>
  <c r="CC122" i="57"/>
  <c r="U124" i="57"/>
  <c r="GC161" i="57"/>
  <c r="BB46" i="57"/>
  <c r="GG101" i="57"/>
  <c r="GF151" i="57"/>
  <c r="DB123" i="57"/>
  <c r="AB123" i="57"/>
  <c r="FR72" i="57"/>
  <c r="BY79" i="57"/>
  <c r="FE132" i="57"/>
  <c r="EV147" i="57"/>
  <c r="DI111" i="57"/>
  <c r="AX109" i="57"/>
  <c r="FF195" i="57"/>
  <c r="AT79" i="57"/>
  <c r="AU79" i="57" s="1"/>
  <c r="FB137" i="57"/>
  <c r="GL129" i="57"/>
  <c r="AN183" i="57"/>
  <c r="BT191" i="57"/>
  <c r="FM138" i="57"/>
  <c r="DX75" i="57"/>
  <c r="DM78" i="57"/>
  <c r="Y173" i="57"/>
  <c r="BE154" i="57"/>
  <c r="AG178" i="57"/>
  <c r="GB65" i="57"/>
  <c r="EH165" i="57"/>
  <c r="FI160" i="57"/>
  <c r="AX144" i="57"/>
  <c r="AY144" i="57" s="1"/>
  <c r="ER90" i="57"/>
  <c r="FQ82" i="57"/>
  <c r="DZ171" i="57"/>
  <c r="FM95" i="57"/>
  <c r="T181" i="57"/>
  <c r="ER187" i="57"/>
  <c r="DQ126" i="57"/>
  <c r="ED67" i="57"/>
  <c r="AC177" i="57"/>
  <c r="EV96" i="57"/>
  <c r="BA123" i="57"/>
  <c r="EC98" i="57"/>
  <c r="DX171" i="57"/>
  <c r="AL90" i="57"/>
  <c r="EO137" i="57"/>
  <c r="BY111" i="57"/>
  <c r="DH77" i="57"/>
  <c r="AC89" i="57"/>
  <c r="CK97" i="57"/>
  <c r="BX172" i="57"/>
  <c r="CC167" i="57"/>
  <c r="FN190" i="57"/>
  <c r="GD136" i="57"/>
  <c r="CR89" i="57"/>
  <c r="FA161" i="57"/>
  <c r="FA86" i="57"/>
  <c r="GG119" i="57"/>
  <c r="BV192" i="57"/>
  <c r="BW193" i="57" s="1"/>
  <c r="FF74" i="57"/>
  <c r="EG111" i="57"/>
  <c r="ED13" i="57"/>
  <c r="ES190" i="57"/>
  <c r="T115" i="57"/>
  <c r="DD138" i="57"/>
  <c r="DI144" i="57"/>
  <c r="BU156" i="57"/>
  <c r="FU165" i="57"/>
  <c r="CZ126" i="57"/>
  <c r="CR66" i="57"/>
  <c r="DT159" i="57"/>
  <c r="DR89" i="57"/>
  <c r="FV46" i="57"/>
  <c r="FV84" i="57"/>
  <c r="FD172" i="57"/>
  <c r="FI65" i="57"/>
  <c r="FQ173" i="57"/>
  <c r="DD141" i="57"/>
  <c r="BZ145" i="57"/>
  <c r="DD73" i="57"/>
  <c r="CO100" i="57"/>
  <c r="DU115" i="57"/>
  <c r="CB150" i="57"/>
  <c r="BB36" i="57"/>
  <c r="D184" i="57"/>
  <c r="EO98" i="57"/>
  <c r="EK156" i="57"/>
  <c r="EC183" i="57"/>
  <c r="FT85" i="57"/>
  <c r="DM193" i="57"/>
  <c r="FF78" i="57"/>
  <c r="EP64" i="57"/>
  <c r="EC71" i="57"/>
  <c r="GD138" i="57"/>
  <c r="CZ97" i="57"/>
  <c r="FI97" i="57"/>
  <c r="DT153" i="57"/>
  <c r="EG138" i="57"/>
  <c r="FQ76" i="57"/>
  <c r="EP94" i="57"/>
  <c r="GL93" i="57"/>
  <c r="BF154" i="57"/>
  <c r="EO64" i="57"/>
  <c r="DZ184" i="57"/>
  <c r="ES86" i="57"/>
  <c r="EX93" i="57"/>
  <c r="DT65" i="57"/>
  <c r="AN131" i="57"/>
  <c r="EH78" i="57"/>
  <c r="EI79" i="57" s="1"/>
  <c r="DP157" i="57"/>
  <c r="EF74" i="57"/>
  <c r="FZ88" i="57"/>
  <c r="GK192" i="57"/>
  <c r="BR148" i="57"/>
  <c r="CX91" i="57"/>
  <c r="ET161" i="57"/>
  <c r="AH168" i="57"/>
  <c r="AJ97" i="57"/>
  <c r="I131" i="57"/>
  <c r="CR138" i="57"/>
  <c r="CG97" i="57"/>
  <c r="AR87" i="57"/>
  <c r="EX95" i="57"/>
  <c r="DT85" i="57"/>
  <c r="BL117" i="57"/>
  <c r="D126" i="57"/>
  <c r="DU165" i="57"/>
  <c r="EC162" i="57"/>
  <c r="GH137" i="57"/>
  <c r="FA107" i="57"/>
  <c r="GL159" i="57"/>
  <c r="GM159" i="57" s="1"/>
  <c r="EX166" i="57"/>
  <c r="EK167" i="57"/>
  <c r="ES167" i="57"/>
  <c r="GH144" i="57"/>
  <c r="EG70" i="57"/>
  <c r="GK139" i="57"/>
  <c r="EG90" i="57"/>
  <c r="BB167" i="57"/>
  <c r="Q69" i="57"/>
  <c r="GO161" i="57"/>
  <c r="DQ157" i="57"/>
  <c r="CZ124" i="57"/>
  <c r="GN173" i="57"/>
  <c r="EL133" i="57"/>
  <c r="EL132" i="57"/>
  <c r="FA165" i="57"/>
  <c r="FL153" i="57"/>
  <c r="FF184" i="57"/>
  <c r="BY149" i="57"/>
  <c r="FF193" i="57"/>
  <c r="FH75" i="57"/>
  <c r="ER109" i="57"/>
  <c r="GF192" i="57"/>
  <c r="CZ182" i="57"/>
  <c r="BL91" i="57"/>
  <c r="FJ21" i="57"/>
  <c r="EJ110" i="57"/>
  <c r="FA82" i="57"/>
  <c r="BI127" i="57"/>
  <c r="BP70" i="57"/>
  <c r="CP112" i="57"/>
  <c r="BH131" i="57"/>
  <c r="AF83" i="57"/>
  <c r="BB142" i="57"/>
  <c r="EL78" i="57"/>
  <c r="T96" i="57"/>
  <c r="CT145" i="57"/>
  <c r="AZ158" i="57"/>
  <c r="BE105" i="57"/>
  <c r="EX103" i="57"/>
  <c r="AJ178" i="57"/>
  <c r="AL72" i="57"/>
  <c r="AL71" i="57"/>
  <c r="AR175" i="57"/>
  <c r="GB81" i="57"/>
  <c r="FL73" i="57"/>
  <c r="FR89" i="57"/>
  <c r="AO189" i="57"/>
  <c r="CG81" i="57"/>
  <c r="GL86" i="57"/>
  <c r="FX64" i="57"/>
  <c r="DY66" i="57"/>
  <c r="BA185" i="57"/>
  <c r="EH89" i="57"/>
  <c r="GC84" i="57"/>
  <c r="FD89" i="57"/>
  <c r="EC115" i="57"/>
  <c r="DP83" i="57"/>
  <c r="EB162" i="57"/>
  <c r="EH121" i="57"/>
  <c r="GP91" i="57"/>
  <c r="EP154" i="57"/>
  <c r="DU177" i="57"/>
  <c r="AW192" i="57"/>
  <c r="FD109" i="57"/>
  <c r="AK172" i="57"/>
  <c r="DN74" i="57"/>
  <c r="CW145" i="57"/>
  <c r="ED60" i="57"/>
  <c r="BB99" i="57"/>
  <c r="BB98" i="57"/>
  <c r="ET23" i="57"/>
  <c r="DD163" i="57"/>
  <c r="DL90" i="57"/>
  <c r="FF134" i="57"/>
  <c r="FG134" i="57" s="1"/>
  <c r="DP145" i="57"/>
  <c r="DX137" i="57"/>
  <c r="DE180" i="57"/>
  <c r="AF72" i="57"/>
  <c r="GJ83" i="57"/>
  <c r="BN173" i="57"/>
  <c r="BO173" i="57" s="1"/>
  <c r="AG163" i="57"/>
  <c r="GK185" i="57"/>
  <c r="CG119" i="57"/>
  <c r="EG173" i="57"/>
  <c r="AG170" i="57"/>
  <c r="AZ106" i="57"/>
  <c r="X123" i="57"/>
  <c r="CB95" i="57"/>
  <c r="BP157" i="57"/>
  <c r="Q88" i="57"/>
  <c r="GF172" i="57"/>
  <c r="GJ144" i="57"/>
  <c r="BF194" i="57"/>
  <c r="BG194" i="57" s="1"/>
  <c r="DZ97" i="57"/>
  <c r="GB134" i="57"/>
  <c r="DA184" i="57"/>
  <c r="BI172" i="57"/>
  <c r="ET168" i="57"/>
  <c r="FA172" i="57"/>
  <c r="EC96" i="57"/>
  <c r="DH132" i="57"/>
  <c r="ER146" i="57"/>
  <c r="EP145" i="57"/>
  <c r="CJ65" i="57"/>
  <c r="DV75" i="57"/>
  <c r="EF86" i="57"/>
  <c r="DN37" i="57"/>
  <c r="EZ100" i="57"/>
  <c r="AW111" i="57"/>
  <c r="FL149" i="57"/>
  <c r="DA76" i="57"/>
  <c r="DN106" i="57"/>
  <c r="DV155" i="57"/>
  <c r="EO67" i="57"/>
  <c r="CZ151" i="57"/>
  <c r="FA151" i="57"/>
  <c r="ED127" i="57"/>
  <c r="CR154" i="57"/>
  <c r="F113" i="57"/>
  <c r="F112" i="57"/>
  <c r="BM170" i="57"/>
  <c r="BA177" i="57"/>
  <c r="BL173" i="57"/>
  <c r="X125" i="57"/>
  <c r="BR74" i="57"/>
  <c r="EC193" i="57"/>
  <c r="DH151" i="57"/>
  <c r="BF130" i="57"/>
  <c r="V113" i="57"/>
  <c r="FV79" i="57"/>
  <c r="FI124" i="57"/>
  <c r="FX117" i="57"/>
  <c r="CW146" i="57"/>
  <c r="CX125" i="57"/>
  <c r="CX124" i="57"/>
  <c r="CY124" i="57" s="1"/>
  <c r="FN111" i="57"/>
  <c r="FJ58" i="57"/>
  <c r="GC106" i="57"/>
  <c r="ET59" i="57"/>
  <c r="DX79" i="57"/>
  <c r="DD134" i="57"/>
  <c r="EV106" i="57"/>
  <c r="DP79" i="57"/>
  <c r="CL153" i="57"/>
  <c r="FM165" i="57"/>
  <c r="DX76" i="57"/>
  <c r="CG114" i="57"/>
  <c r="FR101" i="57"/>
  <c r="AZ186" i="57"/>
  <c r="EP142" i="57"/>
  <c r="BP87" i="57"/>
  <c r="FB91" i="57"/>
  <c r="FR143" i="57"/>
  <c r="DQ114" i="57"/>
  <c r="CB124" i="57"/>
  <c r="DI123" i="57"/>
  <c r="FN96" i="57"/>
  <c r="FH123" i="57"/>
  <c r="EZ77" i="57"/>
  <c r="FD73" i="57"/>
  <c r="DY134" i="57"/>
  <c r="CV166" i="57"/>
  <c r="GH94" i="57"/>
  <c r="CX14" i="57"/>
  <c r="CY14" i="57" s="1"/>
  <c r="DQ146" i="57"/>
  <c r="CL132" i="57"/>
  <c r="ET75" i="57"/>
  <c r="DJ107" i="57"/>
  <c r="BR24" i="57"/>
  <c r="EG119" i="57"/>
  <c r="DB161" i="57"/>
  <c r="DU154" i="57"/>
  <c r="BU193" i="57"/>
  <c r="DX96" i="57"/>
  <c r="DD170" i="57"/>
  <c r="CZ112" i="57"/>
  <c r="ED85" i="57"/>
  <c r="EE85" i="57" s="1"/>
  <c r="EG120" i="57"/>
  <c r="CL141" i="57"/>
  <c r="FA129" i="57"/>
  <c r="EC126" i="57"/>
  <c r="CW150" i="57"/>
  <c r="CH71" i="57"/>
  <c r="BE88" i="57"/>
  <c r="DH175" i="57"/>
  <c r="AJ187" i="57"/>
  <c r="H144" i="57"/>
  <c r="CH50" i="57"/>
  <c r="BN99" i="57"/>
  <c r="Z158" i="57"/>
  <c r="Z129" i="57"/>
  <c r="CC126" i="57"/>
  <c r="U76" i="57"/>
  <c r="GN91" i="57"/>
  <c r="GP112" i="57"/>
  <c r="GP168" i="57"/>
  <c r="GQ169" i="57" s="1"/>
  <c r="EV172" i="57"/>
  <c r="DR151" i="57"/>
  <c r="EC136" i="57"/>
  <c r="FY78" i="57"/>
  <c r="ED155" i="57"/>
  <c r="EX175" i="57"/>
  <c r="EY175" i="57" s="1"/>
  <c r="EL96" i="57"/>
  <c r="CW141" i="57"/>
  <c r="DN111" i="57"/>
  <c r="ET97" i="57"/>
  <c r="ED142" i="57"/>
  <c r="BB180" i="57"/>
  <c r="FI95" i="57"/>
  <c r="GC158" i="57"/>
  <c r="FJ96" i="57"/>
  <c r="FJ95" i="57"/>
  <c r="DI161" i="57"/>
  <c r="CV149" i="57"/>
  <c r="FZ150" i="57"/>
  <c r="EK136" i="57"/>
  <c r="DZ170" i="57"/>
  <c r="CB96" i="57"/>
  <c r="DH155" i="57"/>
  <c r="BE89" i="57"/>
  <c r="FT146" i="57"/>
  <c r="DR162" i="57"/>
  <c r="FM129" i="57"/>
  <c r="CD147" i="57"/>
  <c r="BV90" i="57"/>
  <c r="BV89" i="57"/>
  <c r="CG72" i="57"/>
  <c r="DT133" i="57"/>
  <c r="AH78" i="57"/>
  <c r="BQ65" i="57"/>
  <c r="BV111" i="57"/>
  <c r="CC101" i="57"/>
  <c r="BY163" i="57"/>
  <c r="I167" i="57"/>
  <c r="AX84" i="57"/>
  <c r="CP65" i="57"/>
  <c r="AW161" i="57"/>
  <c r="Y158" i="57"/>
  <c r="DN166" i="57"/>
  <c r="AV168" i="57"/>
  <c r="EN106" i="57"/>
  <c r="DZ172" i="57"/>
  <c r="FP142" i="57"/>
  <c r="BZ112" i="57"/>
  <c r="EJ170" i="57"/>
  <c r="CV94" i="57"/>
  <c r="FM65" i="57"/>
  <c r="ED156" i="57"/>
  <c r="CJ79" i="57"/>
  <c r="GF169" i="57"/>
  <c r="FA67" i="57"/>
  <c r="CN147" i="57"/>
  <c r="CX153" i="57"/>
  <c r="DA81" i="57"/>
  <c r="CK190" i="57"/>
  <c r="DA87" i="57"/>
  <c r="CR159" i="57"/>
  <c r="AO151" i="57"/>
  <c r="FF125" i="57"/>
  <c r="CZ183" i="57"/>
  <c r="BM98" i="57"/>
  <c r="FU179" i="57"/>
  <c r="DB178" i="57"/>
  <c r="DC178" i="57" s="1"/>
  <c r="EO148" i="57"/>
  <c r="EG73" i="57"/>
  <c r="EG69" i="57"/>
  <c r="BP86" i="57"/>
  <c r="CG124" i="57"/>
  <c r="AS99" i="57"/>
  <c r="FI84" i="57"/>
  <c r="X126" i="57"/>
  <c r="BH124" i="57"/>
  <c r="FA177" i="57"/>
  <c r="CH144" i="57"/>
  <c r="BP172" i="57"/>
  <c r="EJ109" i="57"/>
  <c r="DT167" i="57"/>
  <c r="CV115" i="57"/>
  <c r="EF95" i="57"/>
  <c r="R193" i="57"/>
  <c r="EF82" i="57"/>
  <c r="DF70" i="57"/>
  <c r="CZ162" i="57"/>
  <c r="EV65" i="57"/>
  <c r="DE101" i="57"/>
  <c r="AW191" i="57"/>
  <c r="DU86" i="57"/>
  <c r="DP87" i="57"/>
  <c r="FQ74" i="57"/>
  <c r="CH179" i="57"/>
  <c r="CN124" i="57"/>
  <c r="AJ172" i="57"/>
  <c r="EW99" i="57"/>
  <c r="GN73" i="57"/>
  <c r="AP64" i="57"/>
  <c r="N97" i="57"/>
  <c r="AL33" i="57"/>
  <c r="Q120" i="57"/>
  <c r="CF181" i="57"/>
  <c r="V119" i="57"/>
  <c r="DU133" i="57"/>
  <c r="EF160" i="57"/>
  <c r="BA73" i="57"/>
  <c r="AC151" i="57"/>
  <c r="CG147" i="57"/>
  <c r="BP119" i="57"/>
  <c r="AW90" i="57"/>
  <c r="BI110" i="57"/>
  <c r="EP179" i="57"/>
  <c r="EP65" i="57"/>
  <c r="FN148" i="57"/>
  <c r="FE114" i="57"/>
  <c r="BX148" i="57"/>
  <c r="CV90" i="57"/>
  <c r="AS187" i="57"/>
  <c r="FJ59" i="57"/>
  <c r="EH72" i="57"/>
  <c r="N180" i="57"/>
  <c r="BA137" i="57"/>
  <c r="CV126" i="57"/>
  <c r="BE67" i="57"/>
  <c r="CS108" i="57"/>
  <c r="DM85" i="57"/>
  <c r="DJ82" i="57"/>
  <c r="BU137" i="57"/>
  <c r="DL76" i="57"/>
  <c r="DX119" i="57"/>
  <c r="CT180" i="57"/>
  <c r="DH105" i="57"/>
  <c r="R177" i="57"/>
  <c r="Y82" i="57"/>
  <c r="BR46" i="57"/>
  <c r="E139" i="57"/>
  <c r="AL34" i="57"/>
  <c r="AM35" i="57" s="1"/>
  <c r="DA147" i="57"/>
  <c r="CW132" i="57"/>
  <c r="AK145" i="57"/>
  <c r="N134" i="57"/>
  <c r="AG122" i="57"/>
  <c r="CN146" i="57"/>
  <c r="BN108" i="57"/>
  <c r="EP102" i="57"/>
  <c r="CX37" i="57"/>
  <c r="FA167" i="57"/>
  <c r="FZ135" i="57"/>
  <c r="EC151" i="57"/>
  <c r="BY110" i="57"/>
  <c r="V183" i="57"/>
  <c r="BD107" i="57"/>
  <c r="BH182" i="57"/>
  <c r="BD118" i="57"/>
  <c r="ED143" i="57"/>
  <c r="DJ93" i="57"/>
  <c r="CZ90" i="57"/>
  <c r="F154" i="57"/>
  <c r="DU69" i="57"/>
  <c r="DF66" i="57"/>
  <c r="ET13" i="57"/>
  <c r="CN134" i="57"/>
  <c r="AO110" i="57"/>
  <c r="J82" i="57"/>
  <c r="EW98" i="57"/>
  <c r="FP157" i="57"/>
  <c r="EV184" i="57"/>
  <c r="CO157" i="57"/>
  <c r="AJ72" i="57"/>
  <c r="DF72" i="57"/>
  <c r="AK115" i="57"/>
  <c r="AL23" i="57"/>
  <c r="BY184" i="57"/>
  <c r="AG180" i="57"/>
  <c r="BP136" i="57"/>
  <c r="CC70" i="57"/>
  <c r="DL113" i="57"/>
  <c r="AX168" i="57"/>
  <c r="AY169" i="57" s="1"/>
  <c r="CK102" i="57"/>
  <c r="AS191" i="57"/>
  <c r="AL120" i="57"/>
  <c r="BE115" i="57"/>
  <c r="FB129" i="57"/>
  <c r="EL112" i="57"/>
  <c r="EL111" i="57"/>
  <c r="EO108" i="57"/>
  <c r="DJ142" i="57"/>
  <c r="DN129" i="57"/>
  <c r="AT71" i="57"/>
  <c r="CZ147" i="57"/>
  <c r="BY82" i="57"/>
  <c r="F58" i="57"/>
  <c r="G58" i="57" s="1"/>
  <c r="P143" i="57"/>
  <c r="GP157" i="57"/>
  <c r="CT78" i="57"/>
  <c r="AG129" i="57"/>
  <c r="CH151" i="57"/>
  <c r="CH150" i="57"/>
  <c r="FQ126" i="57"/>
  <c r="FA162" i="57"/>
  <c r="EH85" i="57"/>
  <c r="GP67" i="57"/>
  <c r="DE170" i="57"/>
  <c r="CP78" i="57"/>
  <c r="M182" i="57"/>
  <c r="FE142" i="57"/>
  <c r="BJ96" i="57"/>
  <c r="J77" i="57"/>
  <c r="EV182" i="57"/>
  <c r="DR135" i="57"/>
  <c r="DR134" i="57"/>
  <c r="EX114" i="57"/>
  <c r="EP87" i="57"/>
  <c r="AL173" i="57"/>
  <c r="AM173" i="57" s="1"/>
  <c r="FY90" i="57"/>
  <c r="GN162" i="57"/>
  <c r="GB87" i="57"/>
  <c r="U75" i="57"/>
  <c r="DA192" i="57"/>
  <c r="DB110" i="57"/>
  <c r="GK96" i="57"/>
  <c r="EC110" i="57"/>
  <c r="D163" i="57"/>
  <c r="FN67" i="57"/>
  <c r="FO67" i="57" s="1"/>
  <c r="X135" i="57"/>
  <c r="FA121" i="57"/>
  <c r="DL136" i="57"/>
  <c r="BL70" i="57"/>
  <c r="BY170" i="57"/>
  <c r="GO130" i="57"/>
  <c r="CD86" i="57"/>
  <c r="CE87" i="57" s="1"/>
  <c r="GN100" i="57"/>
  <c r="AD74" i="57"/>
  <c r="FE144" i="57"/>
  <c r="AW143" i="57"/>
  <c r="BE165" i="57"/>
  <c r="FQ146" i="57"/>
  <c r="DD144" i="57"/>
  <c r="DX72" i="57"/>
  <c r="ES154" i="57"/>
  <c r="FF67" i="57"/>
  <c r="GL83" i="57"/>
  <c r="DD83" i="57"/>
  <c r="DX161" i="57"/>
  <c r="CJ136" i="57"/>
  <c r="GD173" i="57"/>
  <c r="GE174" i="57" s="1"/>
  <c r="EV77" i="57"/>
  <c r="DH150" i="57"/>
  <c r="CJ102" i="57"/>
  <c r="CO191" i="57"/>
  <c r="AP180" i="57"/>
  <c r="FB139" i="57"/>
  <c r="GN123" i="57"/>
  <c r="DZ150" i="57"/>
  <c r="DZ149" i="57"/>
  <c r="CR171" i="57"/>
  <c r="CP169" i="57"/>
  <c r="CQ170" i="57" s="1"/>
  <c r="DF162" i="57"/>
  <c r="EZ150" i="57"/>
  <c r="CT117" i="57"/>
  <c r="AR182" i="57"/>
  <c r="AT162" i="57"/>
  <c r="BF73" i="57"/>
  <c r="R85" i="57"/>
  <c r="S85" i="57" s="1"/>
  <c r="DM149" i="57"/>
  <c r="CP74" i="57"/>
  <c r="CQ74" i="57" s="1"/>
  <c r="CG157" i="57"/>
  <c r="DX99" i="57"/>
  <c r="EO65" i="57"/>
  <c r="ER81" i="57"/>
  <c r="H190" i="57"/>
  <c r="DL71" i="57"/>
  <c r="DT112" i="57"/>
  <c r="EL192" i="57"/>
  <c r="DZ64" i="57"/>
  <c r="BF82" i="57"/>
  <c r="BG82" i="57" s="1"/>
  <c r="FU96" i="57"/>
  <c r="ED84" i="57"/>
  <c r="EW150" i="57"/>
  <c r="BQ115" i="57"/>
  <c r="M112" i="57"/>
  <c r="FA65" i="57"/>
  <c r="GH119" i="57"/>
  <c r="FY135" i="57"/>
  <c r="EJ102" i="57"/>
  <c r="DM89" i="57"/>
  <c r="ED191" i="57"/>
  <c r="CN83" i="57"/>
  <c r="FF138" i="57"/>
  <c r="FG138" i="57" s="1"/>
  <c r="DD87" i="57"/>
  <c r="GJ85" i="57"/>
  <c r="DN171" i="57"/>
  <c r="FT72" i="57"/>
  <c r="AG124" i="57"/>
  <c r="U174" i="57"/>
  <c r="AH173" i="57"/>
  <c r="DL156" i="57"/>
  <c r="AH85" i="57"/>
  <c r="DT148" i="57"/>
  <c r="FR91" i="57"/>
  <c r="FS91" i="57" s="1"/>
  <c r="CX191" i="57"/>
  <c r="DY93" i="57"/>
  <c r="EH170" i="57"/>
  <c r="EI170" i="57" s="1"/>
  <c r="EG151" i="57"/>
  <c r="DH118" i="57"/>
  <c r="FX191" i="57"/>
  <c r="FR98" i="57"/>
  <c r="DX69" i="57"/>
  <c r="CK173" i="57"/>
  <c r="FN86" i="57"/>
  <c r="DN138" i="57"/>
  <c r="ES70" i="57"/>
  <c r="DN163" i="57"/>
  <c r="DE93" i="57"/>
  <c r="GL190" i="57"/>
  <c r="GP173" i="57"/>
  <c r="CN126" i="57"/>
  <c r="FH147" i="57"/>
  <c r="ER71" i="57"/>
  <c r="ER151" i="57"/>
  <c r="BL118" i="57"/>
  <c r="FZ143" i="57"/>
  <c r="EN99" i="57"/>
  <c r="CX88" i="57"/>
  <c r="BA166" i="57"/>
  <c r="DF182" i="57"/>
  <c r="CB160" i="57"/>
  <c r="AR138" i="57"/>
  <c r="BB48" i="57"/>
  <c r="X127" i="57"/>
  <c r="BX167" i="57"/>
  <c r="BD182" i="57"/>
  <c r="BX78" i="57"/>
  <c r="EO113" i="57"/>
  <c r="CW157" i="57"/>
  <c r="CW174" i="57"/>
  <c r="DM180" i="57"/>
  <c r="V178" i="57"/>
  <c r="BH150" i="57"/>
  <c r="DV125" i="57"/>
  <c r="FY158" i="57"/>
  <c r="FA148" i="57"/>
  <c r="AS192" i="57"/>
  <c r="ES159" i="57"/>
  <c r="CG158" i="57"/>
  <c r="EW87" i="57"/>
  <c r="DH114" i="57"/>
  <c r="FM79" i="57"/>
  <c r="GF84" i="57"/>
  <c r="DB86" i="57"/>
  <c r="FN123" i="57"/>
  <c r="FO123" i="57" s="1"/>
  <c r="FF147" i="57"/>
  <c r="DE148" i="57"/>
  <c r="BR11" i="57"/>
  <c r="FJ106" i="57"/>
  <c r="DT94" i="57"/>
  <c r="BF122" i="57"/>
  <c r="BG122" i="57" s="1"/>
  <c r="GB150" i="57"/>
  <c r="EK182" i="57"/>
  <c r="GC159" i="57"/>
  <c r="FP76" i="57"/>
  <c r="DP177" i="57"/>
  <c r="DX107" i="57"/>
  <c r="FU149" i="57"/>
  <c r="EG167" i="57"/>
  <c r="ES73" i="57"/>
  <c r="DP107" i="57"/>
  <c r="CS78" i="57"/>
  <c r="J174" i="57"/>
  <c r="AD106" i="57"/>
  <c r="EG169" i="57"/>
  <c r="CB146" i="57"/>
  <c r="EJ64" i="57"/>
  <c r="BI159" i="57"/>
  <c r="DA69" i="57"/>
  <c r="R144" i="57"/>
  <c r="CG108" i="57"/>
  <c r="BR165" i="57"/>
  <c r="BT126" i="57"/>
  <c r="CZ115" i="57"/>
  <c r="GL69" i="57"/>
  <c r="EL190" i="57"/>
  <c r="FU134" i="57"/>
  <c r="DD115" i="57"/>
  <c r="FJ160" i="57"/>
  <c r="DQ65" i="57"/>
  <c r="EN192" i="57"/>
  <c r="EJ85" i="57"/>
  <c r="CO74" i="57"/>
  <c r="CL165" i="57"/>
  <c r="ED54" i="57"/>
  <c r="FY129" i="57"/>
  <c r="AN112" i="57"/>
  <c r="GD59" i="57"/>
  <c r="GD58" i="57"/>
  <c r="FV12" i="57"/>
  <c r="DB179" i="57"/>
  <c r="FN118" i="57"/>
  <c r="EO101" i="57"/>
  <c r="GD71" i="57"/>
  <c r="F86" i="57"/>
  <c r="GH109" i="57"/>
  <c r="DD158" i="57"/>
  <c r="CH181" i="57"/>
  <c r="EO157" i="57"/>
  <c r="DX181" i="57"/>
  <c r="CL93" i="57"/>
  <c r="FA145" i="57"/>
  <c r="CX192" i="57"/>
  <c r="EO180" i="57"/>
  <c r="EO91" i="57"/>
  <c r="Z163" i="57"/>
  <c r="AW173" i="57"/>
  <c r="DL103" i="57"/>
  <c r="CK168" i="57"/>
  <c r="DF120" i="57"/>
  <c r="AW137" i="57"/>
  <c r="AV87" i="57"/>
  <c r="CL94" i="57"/>
  <c r="P71" i="57"/>
  <c r="BV81" i="57"/>
  <c r="BW82" i="57" s="1"/>
  <c r="DJ69" i="57"/>
  <c r="GL94" i="57"/>
  <c r="FM139" i="57"/>
  <c r="DN145" i="57"/>
  <c r="CW154" i="57"/>
  <c r="EJ156" i="57"/>
  <c r="DH66" i="57"/>
  <c r="EK147" i="57"/>
  <c r="CP66" i="57"/>
  <c r="GF146" i="57"/>
  <c r="DP178" i="57"/>
  <c r="FJ125" i="57"/>
  <c r="ET43" i="57"/>
  <c r="DM178" i="57"/>
  <c r="FT134" i="57"/>
  <c r="EP141" i="57"/>
  <c r="DH70" i="57"/>
  <c r="DM135" i="57"/>
  <c r="DR153" i="57"/>
  <c r="AP81" i="57"/>
  <c r="EO154" i="57"/>
  <c r="EH93" i="57"/>
  <c r="FJ40" i="57"/>
  <c r="EZ141" i="57"/>
  <c r="FE150" i="57"/>
  <c r="BX132" i="57"/>
  <c r="GN190" i="57"/>
  <c r="BL170" i="57"/>
  <c r="BZ189" i="57"/>
  <c r="EB106" i="57"/>
  <c r="BU90" i="57"/>
  <c r="BD150" i="57"/>
  <c r="Y67" i="57"/>
  <c r="BQ172" i="57"/>
  <c r="CS86" i="57"/>
  <c r="BT187" i="57"/>
  <c r="DM133" i="57"/>
  <c r="BE136" i="57"/>
  <c r="DI69" i="57"/>
  <c r="FU185" i="57"/>
  <c r="FE189" i="57"/>
  <c r="FT136" i="57"/>
  <c r="EP169" i="57"/>
  <c r="GF91" i="57"/>
  <c r="J87" i="57"/>
  <c r="K87" i="57" s="1"/>
  <c r="FR73" i="57"/>
  <c r="FN91" i="57"/>
  <c r="BV137" i="57"/>
  <c r="GJ165" i="57"/>
  <c r="GD137" i="57"/>
  <c r="GO93" i="57"/>
  <c r="EL170" i="57"/>
  <c r="BU102" i="57"/>
  <c r="AG117" i="57"/>
  <c r="EN89" i="57"/>
  <c r="DA98" i="57"/>
  <c r="ED42" i="57"/>
  <c r="EW113" i="57"/>
  <c r="DD93" i="57"/>
  <c r="BZ91" i="57"/>
  <c r="CA91" i="57" s="1"/>
  <c r="BP189" i="57"/>
  <c r="AZ193" i="57"/>
  <c r="F28" i="57"/>
  <c r="DX130" i="57"/>
  <c r="AZ126" i="57"/>
  <c r="FA138" i="57"/>
  <c r="EK82" i="57"/>
  <c r="DR86" i="57"/>
  <c r="DS87" i="57" s="1"/>
  <c r="FE123" i="57"/>
  <c r="DT113" i="57"/>
  <c r="EK183" i="57"/>
  <c r="BV190" i="57"/>
  <c r="BY117" i="57"/>
  <c r="FL102" i="57"/>
  <c r="ED53" i="57"/>
  <c r="ED52" i="57"/>
  <c r="CO173" i="57"/>
  <c r="FQ142" i="57"/>
  <c r="ET85" i="57"/>
  <c r="DN22" i="57"/>
  <c r="ES122" i="57"/>
  <c r="GH71" i="57"/>
  <c r="AW172" i="57"/>
  <c r="FY69" i="57"/>
  <c r="FY98" i="57"/>
  <c r="CK65" i="57"/>
  <c r="FA170" i="57"/>
  <c r="ED181" i="57"/>
  <c r="FA66" i="57"/>
  <c r="GB69" i="57"/>
  <c r="CS115" i="57"/>
  <c r="M108" i="57"/>
  <c r="AL150" i="57"/>
  <c r="F131" i="57"/>
  <c r="BF178" i="57"/>
  <c r="V30" i="57"/>
  <c r="W31" i="57" s="1"/>
  <c r="FZ99" i="57"/>
  <c r="BT93" i="57"/>
  <c r="BJ154" i="57"/>
  <c r="CO107" i="57"/>
  <c r="CP146" i="57"/>
  <c r="CP145" i="57"/>
  <c r="CS182" i="57"/>
  <c r="BY97" i="57"/>
  <c r="AK169" i="57"/>
  <c r="AP134" i="57"/>
  <c r="AK141" i="57"/>
  <c r="CB93" i="57"/>
  <c r="GL106" i="57"/>
  <c r="FP86" i="57"/>
  <c r="FV180" i="57"/>
  <c r="EN102" i="57"/>
  <c r="CX96" i="57"/>
  <c r="CY97" i="57" s="1"/>
  <c r="FV26" i="57"/>
  <c r="DR93" i="57"/>
  <c r="CB192" i="57"/>
  <c r="EO119" i="57"/>
  <c r="BQ144" i="57"/>
  <c r="AL147" i="57"/>
  <c r="EC64" i="57"/>
  <c r="FX74" i="57"/>
  <c r="FT137" i="57"/>
  <c r="AR180" i="57"/>
  <c r="GG183" i="57"/>
  <c r="EC132" i="57"/>
  <c r="CJ144" i="57"/>
  <c r="EV127" i="57"/>
  <c r="CJ167" i="57"/>
  <c r="DE73" i="57"/>
  <c r="EC159" i="57"/>
  <c r="FB179" i="57"/>
  <c r="EW109" i="57"/>
  <c r="FU107" i="57"/>
  <c r="GO74" i="57"/>
  <c r="BU162" i="57"/>
  <c r="H124" i="57"/>
  <c r="BU122" i="57"/>
  <c r="FF155" i="57"/>
  <c r="D147" i="57"/>
  <c r="BF136" i="57"/>
  <c r="DT156" i="57"/>
  <c r="AK123" i="57"/>
  <c r="CC67" i="57"/>
  <c r="BD67" i="57"/>
  <c r="CS136" i="57"/>
  <c r="M169" i="57"/>
  <c r="CH189" i="57"/>
  <c r="FP106" i="57"/>
  <c r="CX81" i="57"/>
  <c r="CX103" i="57"/>
  <c r="AG131" i="57"/>
  <c r="DN33" i="57"/>
  <c r="ED21" i="57"/>
  <c r="DT103" i="57"/>
  <c r="EP74" i="57"/>
  <c r="AX184" i="57"/>
  <c r="ED37" i="57"/>
  <c r="EJ76" i="57"/>
  <c r="EB67" i="57"/>
  <c r="EO126" i="57"/>
  <c r="ES153" i="57"/>
  <c r="CW166" i="57"/>
  <c r="FZ191" i="57"/>
  <c r="ER178" i="57"/>
  <c r="DE112" i="57"/>
  <c r="GG65" i="57"/>
  <c r="CX134" i="57"/>
  <c r="CX133" i="57"/>
  <c r="ET11" i="57"/>
  <c r="CX24" i="57"/>
  <c r="DN78" i="57"/>
  <c r="EB105" i="57"/>
  <c r="BD171" i="57"/>
  <c r="FH113" i="57"/>
  <c r="FJ159" i="57"/>
  <c r="CF112" i="57"/>
  <c r="EB190" i="57"/>
  <c r="BT190" i="57"/>
  <c r="DT192" i="57"/>
  <c r="DJ83" i="57"/>
  <c r="AT175" i="57"/>
  <c r="AT174" i="57"/>
  <c r="CH126" i="57"/>
  <c r="CH125" i="57"/>
  <c r="BA69" i="57"/>
  <c r="D142" i="57"/>
  <c r="EW115" i="57"/>
  <c r="FE154" i="57"/>
  <c r="FA89" i="57"/>
  <c r="DM144" i="57"/>
  <c r="BV148" i="57"/>
  <c r="BW149" i="57" s="1"/>
  <c r="ER137" i="57"/>
  <c r="DB191" i="57"/>
  <c r="DF98" i="57"/>
  <c r="DF97" i="57"/>
  <c r="CL169" i="57"/>
  <c r="CM170" i="57" s="1"/>
  <c r="CB149" i="57"/>
  <c r="DU66" i="57"/>
  <c r="FZ133" i="57"/>
  <c r="CK149" i="57"/>
  <c r="DM189" i="57"/>
  <c r="DX168" i="57"/>
  <c r="BV135" i="57"/>
  <c r="FL99" i="57"/>
  <c r="BA125" i="57"/>
  <c r="BA133" i="57"/>
  <c r="BI145" i="57"/>
  <c r="AO166" i="57"/>
  <c r="FY108" i="57"/>
  <c r="BQ114" i="57"/>
  <c r="BD155" i="57"/>
  <c r="CO183" i="57"/>
  <c r="J149" i="57"/>
  <c r="EK124" i="57"/>
  <c r="EB139" i="57"/>
  <c r="BI165" i="57"/>
  <c r="DP101" i="57"/>
  <c r="CT118" i="57"/>
  <c r="DY122" i="57"/>
  <c r="V101" i="57"/>
  <c r="W102" i="57" s="1"/>
  <c r="AS120" i="57"/>
  <c r="EN175" i="57"/>
  <c r="FJ24" i="57"/>
  <c r="DD94" i="57"/>
  <c r="DX113" i="57"/>
  <c r="BA103" i="57"/>
  <c r="BX66" i="57"/>
  <c r="AG112" i="57"/>
  <c r="AR183" i="57"/>
  <c r="CS155" i="57"/>
  <c r="DI118" i="57"/>
  <c r="AX179" i="57"/>
  <c r="CS81" i="57"/>
  <c r="BV180" i="57"/>
  <c r="AC103" i="57"/>
  <c r="CV103" i="57"/>
  <c r="BB179" i="57"/>
  <c r="CC113" i="57"/>
  <c r="AB130" i="57"/>
  <c r="CF77" i="57"/>
  <c r="EJ125" i="57"/>
  <c r="FP130" i="57"/>
  <c r="BQ178" i="57"/>
  <c r="EP86" i="57"/>
  <c r="DV181" i="57"/>
  <c r="BJ120" i="57"/>
  <c r="BN145" i="57"/>
  <c r="BO146" i="57" s="1"/>
  <c r="BN144" i="57"/>
  <c r="CO178" i="57"/>
  <c r="FH110" i="57"/>
  <c r="AZ124" i="57"/>
  <c r="BR161" i="57"/>
  <c r="I160" i="57"/>
  <c r="BT85" i="57"/>
  <c r="CJ147" i="57"/>
  <c r="EC145" i="57"/>
  <c r="CB110" i="57"/>
  <c r="BI64" i="57"/>
  <c r="GK79" i="57"/>
  <c r="EJ131" i="57"/>
  <c r="FF154" i="57"/>
  <c r="EX177" i="57"/>
  <c r="AZ145" i="57"/>
  <c r="AF103" i="57"/>
  <c r="AZ97" i="57"/>
  <c r="CP139" i="57"/>
  <c r="BV71" i="57"/>
  <c r="EP184" i="57"/>
  <c r="CJ99" i="57"/>
  <c r="M122" i="57"/>
  <c r="L174" i="57"/>
  <c r="CR119" i="57"/>
  <c r="AF105" i="57"/>
  <c r="BH175" i="57"/>
  <c r="AZ139" i="57"/>
  <c r="BM154" i="57"/>
  <c r="DH111" i="57"/>
  <c r="E131" i="57"/>
  <c r="FB177" i="57"/>
  <c r="EV156" i="57"/>
  <c r="CS167" i="57"/>
  <c r="DZ126" i="57"/>
  <c r="AS86" i="57"/>
  <c r="AZ88" i="57"/>
  <c r="BJ168" i="57"/>
  <c r="AV98" i="57"/>
  <c r="F107" i="57"/>
  <c r="F106" i="57"/>
  <c r="AJ159" i="57"/>
  <c r="CC99" i="57"/>
  <c r="CC81" i="57"/>
  <c r="T132" i="57"/>
  <c r="AF114" i="57"/>
  <c r="CC114" i="57"/>
  <c r="CW84" i="57"/>
  <c r="CW149" i="57"/>
  <c r="EO189" i="57"/>
  <c r="L150" i="57"/>
  <c r="DI76" i="57"/>
  <c r="CC160" i="57"/>
  <c r="CK72" i="57"/>
  <c r="CG143" i="57"/>
  <c r="DH79" i="57"/>
  <c r="EJ160" i="57"/>
  <c r="J103" i="57"/>
  <c r="FB187" i="57"/>
  <c r="FC187" i="57" s="1"/>
  <c r="CW187" i="57"/>
  <c r="Y113" i="57"/>
  <c r="Y111" i="57"/>
  <c r="BF85" i="57"/>
  <c r="N67" i="57"/>
  <c r="DB129" i="57"/>
  <c r="AL93" i="57"/>
  <c r="DB111" i="57"/>
  <c r="EF83" i="57"/>
  <c r="AF84" i="57"/>
  <c r="CN166" i="57"/>
  <c r="BX108" i="57"/>
  <c r="EN129" i="57"/>
  <c r="ES105" i="57"/>
  <c r="AG167" i="57"/>
  <c r="T95" i="57"/>
  <c r="AC117" i="57"/>
  <c r="CK135" i="57"/>
  <c r="EH158" i="57"/>
  <c r="EI158" i="57" s="1"/>
  <c r="BH75" i="57"/>
  <c r="F100" i="57"/>
  <c r="G100" i="57" s="1"/>
  <c r="CD125" i="57"/>
  <c r="BD158" i="57"/>
  <c r="AX185" i="57"/>
  <c r="DP123" i="57"/>
  <c r="FI131" i="57"/>
  <c r="CX170" i="57"/>
  <c r="FD66" i="57"/>
  <c r="EK160" i="57"/>
  <c r="AW70" i="57"/>
  <c r="BR114" i="57"/>
  <c r="DD64" i="57"/>
  <c r="AO102" i="57"/>
  <c r="EC73" i="57"/>
  <c r="GN175" i="57"/>
  <c r="CL73" i="57"/>
  <c r="AK158" i="57"/>
  <c r="Q178" i="57"/>
  <c r="BZ102" i="57"/>
  <c r="DP134" i="57"/>
  <c r="CG181" i="57"/>
  <c r="CH146" i="57"/>
  <c r="CH145" i="57"/>
  <c r="EC65" i="57"/>
  <c r="DP192" i="57"/>
  <c r="D90" i="57"/>
  <c r="CD175" i="57"/>
  <c r="DZ151" i="57"/>
  <c r="DT177" i="57"/>
  <c r="BU163" i="57"/>
  <c r="DB180" i="57"/>
  <c r="CP75" i="57"/>
  <c r="CZ143" i="57"/>
  <c r="DT162" i="57"/>
  <c r="AZ64" i="57"/>
  <c r="Q184" i="57"/>
  <c r="AT182" i="57"/>
  <c r="AT181" i="57"/>
  <c r="DR184" i="57"/>
  <c r="DN108" i="57"/>
  <c r="CS98" i="57"/>
  <c r="AD157" i="57"/>
  <c r="BD124" i="57"/>
  <c r="AW133" i="57"/>
  <c r="AK86" i="57"/>
  <c r="P182" i="57"/>
  <c r="AJ98" i="57"/>
  <c r="J112" i="57"/>
  <c r="BT193" i="57"/>
  <c r="AR163" i="57"/>
  <c r="FQ97" i="57"/>
  <c r="DI117" i="57"/>
  <c r="CF102" i="57"/>
  <c r="J175" i="57"/>
  <c r="DQ192" i="57"/>
  <c r="EO150" i="57"/>
  <c r="CD102" i="57"/>
  <c r="GP66" i="57"/>
  <c r="F95" i="57"/>
  <c r="FR114" i="57"/>
  <c r="GP184" i="57"/>
  <c r="D124" i="57"/>
  <c r="FM99" i="57"/>
  <c r="DQ108" i="57"/>
  <c r="BP117" i="57"/>
  <c r="GP125" i="57"/>
  <c r="Z155" i="57"/>
  <c r="CH53" i="57"/>
  <c r="GL137" i="57"/>
  <c r="GM138" i="57" s="1"/>
  <c r="BR126" i="57"/>
  <c r="GP166" i="57"/>
  <c r="FR99" i="57"/>
  <c r="FS99" i="57" s="1"/>
  <c r="DF134" i="57"/>
  <c r="DG134" i="57" s="1"/>
  <c r="CZ118" i="57"/>
  <c r="EG187" i="57"/>
  <c r="GB159" i="57"/>
  <c r="EL171" i="57"/>
  <c r="AV84" i="57"/>
  <c r="AK109" i="57"/>
  <c r="GG162" i="57"/>
  <c r="U125" i="57"/>
  <c r="ED107" i="57"/>
  <c r="CB114" i="57"/>
  <c r="V89" i="57"/>
  <c r="ER73" i="57"/>
  <c r="CZ65" i="57"/>
  <c r="CZ120" i="57"/>
  <c r="EJ96" i="57"/>
  <c r="EV166" i="57"/>
  <c r="CH121" i="57"/>
  <c r="AC106" i="57"/>
  <c r="EV90" i="57"/>
  <c r="GB135" i="57"/>
  <c r="GJ174" i="57"/>
  <c r="ED160" i="57"/>
  <c r="EE161" i="57" s="1"/>
  <c r="DN31" i="57"/>
  <c r="FH107" i="57"/>
  <c r="ET114" i="57"/>
  <c r="CS99" i="57"/>
  <c r="GP174" i="57"/>
  <c r="BY139" i="57"/>
  <c r="GC99" i="57"/>
  <c r="EX169" i="57"/>
  <c r="I122" i="57"/>
  <c r="EC85" i="57"/>
  <c r="CB135" i="57"/>
  <c r="J131" i="57"/>
  <c r="CF91" i="57"/>
  <c r="CS84" i="57"/>
  <c r="FD151" i="57"/>
  <c r="FN77" i="57"/>
  <c r="CO163" i="57"/>
  <c r="DD103" i="57"/>
  <c r="EJ129" i="57"/>
  <c r="Y79" i="57"/>
  <c r="EH69" i="57"/>
  <c r="BN88" i="57"/>
  <c r="FB190" i="57"/>
  <c r="FF70" i="57"/>
  <c r="BF83" i="57"/>
  <c r="J134" i="57"/>
  <c r="K134" i="57" s="1"/>
  <c r="AF136" i="57"/>
  <c r="GG168" i="57"/>
  <c r="ES184" i="57"/>
  <c r="EC123" i="57"/>
  <c r="FL84" i="57"/>
  <c r="CJ148" i="57"/>
  <c r="EW129" i="57"/>
  <c r="DM175" i="57"/>
  <c r="DH134" i="57"/>
  <c r="DQ178" i="57"/>
  <c r="FL114" i="57"/>
  <c r="ER172" i="57"/>
  <c r="P90" i="57"/>
  <c r="EG81" i="57"/>
  <c r="CK108" i="57"/>
  <c r="Z75" i="57"/>
  <c r="BV130" i="57"/>
  <c r="GD158" i="57"/>
  <c r="FD64" i="57"/>
  <c r="CJ82" i="57"/>
  <c r="BL190" i="57"/>
  <c r="GJ131" i="57"/>
  <c r="GN170" i="57"/>
  <c r="DD111" i="57"/>
  <c r="GH84" i="57"/>
  <c r="DN84" i="57"/>
  <c r="EB182" i="57"/>
  <c r="GN106" i="57"/>
  <c r="FR167" i="57"/>
  <c r="EP109" i="57"/>
  <c r="FE127" i="57"/>
  <c r="GB131" i="57"/>
  <c r="CV173" i="57"/>
  <c r="GC122" i="57"/>
  <c r="FB69" i="57"/>
  <c r="EV174" i="57"/>
  <c r="CR108" i="57"/>
  <c r="DZ115" i="57"/>
  <c r="EA115" i="57" s="1"/>
  <c r="DL72" i="57"/>
  <c r="FH161" i="57"/>
  <c r="ES123" i="57"/>
  <c r="CH129" i="57"/>
  <c r="DZ67" i="57"/>
  <c r="GD111" i="57"/>
  <c r="CK181" i="57"/>
  <c r="AH66" i="57"/>
  <c r="AX130" i="57"/>
  <c r="FN74" i="57"/>
  <c r="FP144" i="57"/>
  <c r="FV186" i="57"/>
  <c r="DB157" i="57"/>
  <c r="CX59" i="57"/>
  <c r="CY59" i="57" s="1"/>
  <c r="AO88" i="57"/>
  <c r="AL114" i="57"/>
  <c r="FH142" i="57"/>
  <c r="BU115" i="57"/>
  <c r="AL121" i="57"/>
  <c r="AN107" i="57"/>
  <c r="AP154" i="57"/>
  <c r="CF175" i="57"/>
  <c r="N194" i="57"/>
  <c r="DR114" i="57"/>
  <c r="FX156" i="57"/>
  <c r="FT86" i="57"/>
  <c r="CH137" i="57"/>
  <c r="FF120" i="57"/>
  <c r="GO168" i="57"/>
  <c r="GH165" i="57"/>
  <c r="BP111" i="57"/>
  <c r="FJ142" i="57"/>
  <c r="CW181" i="57"/>
  <c r="EO99" i="57"/>
  <c r="FD86" i="57"/>
  <c r="ES134" i="57"/>
  <c r="EL97" i="57"/>
  <c r="DM69" i="57"/>
  <c r="FZ83" i="57"/>
  <c r="GD127" i="57"/>
  <c r="GE127" i="57" s="1"/>
  <c r="BV153" i="57"/>
  <c r="FH156" i="57"/>
  <c r="DU101" i="57"/>
  <c r="EC181" i="57"/>
  <c r="BF76" i="57"/>
  <c r="FM130" i="57"/>
  <c r="GP153" i="57"/>
  <c r="GQ154" i="57" s="1"/>
  <c r="DA109" i="57"/>
  <c r="CS79" i="57"/>
  <c r="BL184" i="57"/>
  <c r="Z143" i="57"/>
  <c r="CN79" i="57"/>
  <c r="AW179" i="57"/>
  <c r="FX187" i="57"/>
  <c r="DR76" i="57"/>
  <c r="CT115" i="57"/>
  <c r="AR71" i="57"/>
  <c r="BE167" i="57"/>
  <c r="I121" i="57"/>
  <c r="BR156" i="57"/>
  <c r="BS156" i="57" s="1"/>
  <c r="Q179" i="57"/>
  <c r="X141" i="57"/>
  <c r="AC190" i="57"/>
  <c r="GB73" i="57"/>
  <c r="GP138" i="57"/>
  <c r="GB137" i="57"/>
  <c r="GB144" i="57"/>
  <c r="FR77" i="57"/>
  <c r="FS77" i="57" s="1"/>
  <c r="FL168" i="57"/>
  <c r="DU124" i="57"/>
  <c r="CB143" i="57"/>
  <c r="CO135" i="57"/>
  <c r="EP137" i="57"/>
  <c r="EK112" i="57"/>
  <c r="CL109" i="57"/>
  <c r="GL130" i="57"/>
  <c r="GO115" i="57"/>
  <c r="EX123" i="57"/>
  <c r="CZ170" i="57"/>
  <c r="EO95" i="57"/>
  <c r="GL71" i="57"/>
  <c r="DH174" i="57"/>
  <c r="FV151" i="57"/>
  <c r="AH76" i="57"/>
  <c r="GP141" i="57"/>
  <c r="DQ115" i="57"/>
  <c r="DL118" i="57"/>
  <c r="BQ99" i="57"/>
  <c r="AP118" i="57"/>
  <c r="AV178" i="57"/>
  <c r="FV170" i="57"/>
  <c r="CF157" i="57"/>
  <c r="AD173" i="57"/>
  <c r="AD172" i="57"/>
  <c r="BY83" i="57"/>
  <c r="ER193" i="57"/>
  <c r="N168" i="57"/>
  <c r="AR170" i="57"/>
  <c r="FX113" i="57"/>
  <c r="EH172" i="57"/>
  <c r="GO70" i="57"/>
  <c r="DH168" i="57"/>
  <c r="CX106" i="57"/>
  <c r="CO136" i="57"/>
  <c r="AZ111" i="57"/>
  <c r="FT148" i="57"/>
  <c r="EO117" i="57"/>
  <c r="FQ158" i="57"/>
  <c r="EF71" i="57"/>
  <c r="EG184" i="57"/>
  <c r="FE69" i="57"/>
  <c r="EC170" i="57"/>
  <c r="AT112" i="57"/>
  <c r="AZ141" i="57"/>
  <c r="DX166" i="57"/>
  <c r="DT97" i="57"/>
  <c r="ED19" i="57"/>
  <c r="EF143" i="57"/>
  <c r="FE179" i="57"/>
  <c r="DD193" i="57"/>
  <c r="DT170" i="57"/>
  <c r="GJ189" i="57"/>
  <c r="FZ72" i="57"/>
  <c r="EV138" i="57"/>
  <c r="EZ148" i="57"/>
  <c r="DL81" i="57"/>
  <c r="EF130" i="57"/>
  <c r="V53" i="57"/>
  <c r="BZ98" i="57"/>
  <c r="EF129" i="57"/>
  <c r="CF162" i="57"/>
  <c r="J170" i="57"/>
  <c r="BU154" i="57"/>
  <c r="X175" i="57"/>
  <c r="FQ85" i="57"/>
  <c r="GP155" i="57"/>
  <c r="GQ155" i="57" s="1"/>
  <c r="EK69" i="57"/>
  <c r="FT190" i="57"/>
  <c r="X191" i="57"/>
  <c r="BT189" i="57"/>
  <c r="GG95" i="57"/>
  <c r="GK64" i="57"/>
  <c r="EO139" i="57"/>
  <c r="FU183" i="57"/>
  <c r="DN48" i="57"/>
  <c r="EP122" i="57"/>
  <c r="DT118" i="57"/>
  <c r="DX114" i="57"/>
  <c r="FT177" i="57"/>
  <c r="BN73" i="57"/>
  <c r="GL123" i="57"/>
  <c r="GM124" i="57" s="1"/>
  <c r="EN160" i="57"/>
  <c r="DV74" i="57"/>
  <c r="AB82" i="57"/>
  <c r="CS169" i="57"/>
  <c r="GB127" i="57"/>
  <c r="GH182" i="57"/>
  <c r="FZ196" i="57"/>
  <c r="BP153" i="57"/>
  <c r="FA159" i="57"/>
  <c r="GD86" i="57"/>
  <c r="DV141" i="57"/>
  <c r="DQ90" i="57"/>
  <c r="BL75" i="57"/>
  <c r="FJ158" i="57"/>
  <c r="EK158" i="57"/>
  <c r="ES175" i="57"/>
  <c r="DZ154" i="57"/>
  <c r="DZ153" i="57"/>
  <c r="FH102" i="57"/>
  <c r="FM177" i="57"/>
  <c r="FJ18" i="57"/>
  <c r="FK18" i="57" s="1"/>
  <c r="CG129" i="57"/>
  <c r="ET150" i="57"/>
  <c r="EU150" i="57" s="1"/>
  <c r="DN100" i="57"/>
  <c r="DJ149" i="57"/>
  <c r="AL55" i="57"/>
  <c r="DQ168" i="57"/>
  <c r="DB112" i="57"/>
  <c r="DC113" i="57" s="1"/>
  <c r="DY154" i="57"/>
  <c r="FI166" i="57"/>
  <c r="FA88" i="57"/>
  <c r="EB69" i="57"/>
  <c r="FN100" i="57"/>
  <c r="ED82" i="57"/>
  <c r="DA159" i="57"/>
  <c r="DL160" i="57"/>
  <c r="GB75" i="57"/>
  <c r="AX189" i="57"/>
  <c r="AW134" i="57"/>
  <c r="DN43" i="57"/>
  <c r="BH172" i="57"/>
  <c r="BJ111" i="57"/>
  <c r="BK111" i="57" s="1"/>
  <c r="EJ86" i="57"/>
  <c r="I186" i="57"/>
  <c r="BM144" i="57"/>
  <c r="FY131" i="57"/>
  <c r="AK107" i="57"/>
  <c r="U157" i="57"/>
  <c r="DU119" i="57"/>
  <c r="BN90" i="57"/>
  <c r="FX189" i="57"/>
  <c r="AK166" i="57"/>
  <c r="F168" i="57"/>
  <c r="CK107" i="57"/>
  <c r="FR158" i="57"/>
  <c r="EC112" i="57"/>
  <c r="FE98" i="57"/>
  <c r="GK123" i="57"/>
  <c r="DY147" i="57"/>
  <c r="BU159" i="57"/>
  <c r="GD119" i="57"/>
  <c r="FN125" i="57"/>
  <c r="GF72" i="57"/>
  <c r="CV130" i="57"/>
  <c r="BF139" i="57"/>
  <c r="FM102" i="57"/>
  <c r="EV99" i="57"/>
  <c r="DL150" i="57"/>
  <c r="EF107" i="57"/>
  <c r="DF154" i="57"/>
  <c r="FR79" i="57"/>
  <c r="CW180" i="57"/>
  <c r="FI70" i="57"/>
  <c r="DX93" i="57"/>
  <c r="BM100" i="57"/>
  <c r="FD120" i="57"/>
  <c r="GN90" i="57"/>
  <c r="AZ165" i="57"/>
  <c r="BP169" i="57"/>
  <c r="EB108" i="57"/>
  <c r="FB98" i="57"/>
  <c r="BT181" i="57"/>
  <c r="GG86" i="57"/>
  <c r="EV135" i="57"/>
  <c r="DX149" i="57"/>
  <c r="DP144" i="57"/>
  <c r="DP96" i="57"/>
  <c r="L172" i="57"/>
  <c r="DB71" i="57"/>
  <c r="CN187" i="57"/>
  <c r="BT184" i="57"/>
  <c r="BZ179" i="57"/>
  <c r="Y153" i="57"/>
  <c r="CT156" i="57"/>
  <c r="E158" i="57"/>
  <c r="CP77" i="57"/>
  <c r="CP76" i="57"/>
  <c r="CC190" i="57"/>
  <c r="AB192" i="57"/>
  <c r="GC154" i="57"/>
  <c r="CB76" i="57"/>
  <c r="CV69" i="57"/>
  <c r="FA149" i="57"/>
  <c r="ET21" i="57"/>
  <c r="EB82" i="57"/>
  <c r="GL183" i="57"/>
  <c r="EO179" i="57"/>
  <c r="AF156" i="57"/>
  <c r="EL139" i="57"/>
  <c r="GD15" i="57"/>
  <c r="BH151" i="57"/>
  <c r="GN89" i="57"/>
  <c r="BP163" i="57"/>
  <c r="AH190" i="57"/>
  <c r="GN111" i="57"/>
  <c r="BP159" i="57"/>
  <c r="CP172" i="57"/>
  <c r="DM129" i="57"/>
  <c r="DZ125" i="57"/>
  <c r="DP93" i="57"/>
  <c r="GO99" i="57"/>
  <c r="DJ190" i="57"/>
  <c r="DK191" i="57" s="1"/>
  <c r="CS123" i="57"/>
  <c r="EN137" i="57"/>
  <c r="EC131" i="57"/>
  <c r="EP103" i="57"/>
  <c r="AJ123" i="57"/>
  <c r="ED101" i="57"/>
  <c r="CS125" i="57"/>
  <c r="I114" i="57"/>
  <c r="AH97" i="57"/>
  <c r="R189" i="57"/>
  <c r="FB153" i="57"/>
  <c r="EZ132" i="57"/>
  <c r="GP145" i="57"/>
  <c r="GN81" i="57"/>
  <c r="EK135" i="57"/>
  <c r="CX21" i="57"/>
  <c r="FY146" i="57"/>
  <c r="DT90" i="57"/>
  <c r="FN117" i="57"/>
  <c r="DP124" i="57"/>
  <c r="CW77" i="57"/>
  <c r="EG172" i="57"/>
  <c r="DV115" i="57"/>
  <c r="ES151" i="57"/>
  <c r="FP161" i="57"/>
  <c r="GC145" i="57"/>
  <c r="BR41" i="57"/>
  <c r="FL155" i="57"/>
  <c r="EP166" i="57"/>
  <c r="BA182" i="57"/>
  <c r="EL148" i="57"/>
  <c r="BT132" i="57"/>
  <c r="BV171" i="57"/>
  <c r="CT84" i="57"/>
  <c r="CL181" i="57"/>
  <c r="DE139" i="57"/>
  <c r="BR127" i="57"/>
  <c r="DP121" i="57"/>
  <c r="CF145" i="57"/>
  <c r="BP124" i="57"/>
  <c r="AB160" i="57"/>
  <c r="BP146" i="57"/>
  <c r="BB100" i="57"/>
  <c r="BC101" i="57" s="1"/>
  <c r="DU130" i="57"/>
  <c r="CV143" i="57"/>
  <c r="AL28" i="57"/>
  <c r="GL184" i="57"/>
  <c r="FX120" i="57"/>
  <c r="DR127" i="57"/>
  <c r="DZ135" i="57"/>
  <c r="EA136" i="57" s="1"/>
  <c r="DN14" i="57"/>
  <c r="CP160" i="57"/>
  <c r="CB105" i="57"/>
  <c r="AH137" i="57"/>
  <c r="BU123" i="57"/>
  <c r="FE177" i="57"/>
  <c r="AR122" i="57"/>
  <c r="CT76" i="57"/>
  <c r="AS181" i="57"/>
  <c r="P138" i="57"/>
  <c r="FU192" i="57"/>
  <c r="AC113" i="57"/>
  <c r="DH82" i="57"/>
  <c r="AG141" i="57"/>
  <c r="GF97" i="57"/>
  <c r="FY93" i="57"/>
  <c r="FQ179" i="57"/>
  <c r="R115" i="57"/>
  <c r="DH115" i="57"/>
  <c r="AR66" i="57"/>
  <c r="ES75" i="57"/>
  <c r="CB98" i="57"/>
  <c r="AB144" i="57"/>
  <c r="BD106" i="57"/>
  <c r="GL100" i="57"/>
  <c r="DD142" i="57"/>
  <c r="AO135" i="57"/>
  <c r="ES107" i="57"/>
  <c r="DP141" i="57"/>
  <c r="AL181" i="57"/>
  <c r="AL180" i="57"/>
  <c r="CT90" i="57"/>
  <c r="DP184" i="57"/>
  <c r="DZ147" i="57"/>
  <c r="ER163" i="57"/>
  <c r="EW125" i="57"/>
  <c r="CB100" i="57"/>
  <c r="Z154" i="57"/>
  <c r="CZ187" i="57"/>
  <c r="EC125" i="57"/>
  <c r="BL107" i="57"/>
  <c r="ES79" i="57"/>
  <c r="AF178" i="57"/>
  <c r="AN153" i="57"/>
  <c r="M173" i="57"/>
  <c r="DE121" i="57"/>
  <c r="DV165" i="57"/>
  <c r="U172" i="57"/>
  <c r="AS106" i="57"/>
  <c r="CJ134" i="57"/>
  <c r="FA64" i="57"/>
  <c r="AW72" i="57"/>
  <c r="CH43" i="57"/>
  <c r="EF148" i="57"/>
  <c r="DU193" i="57"/>
  <c r="DA67" i="57"/>
  <c r="BB177" i="57"/>
  <c r="DH154" i="57"/>
  <c r="CG76" i="57"/>
  <c r="AG137" i="57"/>
  <c r="BE186" i="57"/>
  <c r="AN178" i="57"/>
  <c r="CS90" i="57"/>
  <c r="EO156" i="57"/>
  <c r="DL112" i="57"/>
  <c r="BH169" i="57"/>
  <c r="DR186" i="57"/>
  <c r="BH83" i="57"/>
  <c r="AF161" i="57"/>
  <c r="CL79" i="57"/>
  <c r="CZ132" i="57"/>
  <c r="CV78" i="57"/>
  <c r="DU178" i="57"/>
  <c r="ES172" i="57"/>
  <c r="BQ136" i="57"/>
  <c r="CR134" i="57"/>
  <c r="BR118" i="57"/>
  <c r="CX135" i="57"/>
  <c r="GL187" i="57"/>
  <c r="AH114" i="57"/>
  <c r="DA94" i="57"/>
  <c r="BR83" i="57"/>
  <c r="BR82" i="57"/>
  <c r="BH78" i="57"/>
  <c r="AW180" i="57"/>
  <c r="AO79" i="57"/>
  <c r="DD137" i="57"/>
  <c r="BY66" i="57"/>
  <c r="CG85" i="57"/>
  <c r="AK178" i="57"/>
  <c r="F110" i="57"/>
  <c r="G110" i="57" s="1"/>
  <c r="DU67" i="57"/>
  <c r="DI184" i="57"/>
  <c r="BR87" i="57"/>
  <c r="BR86" i="57"/>
  <c r="BE131" i="57"/>
  <c r="ES112" i="57"/>
  <c r="DL165" i="57"/>
  <c r="EN79" i="57"/>
  <c r="BB127" i="57"/>
  <c r="BQ117" i="57"/>
  <c r="CH165" i="57"/>
  <c r="CK142" i="57"/>
  <c r="EP108" i="57"/>
  <c r="U69" i="57"/>
  <c r="AJ175" i="57"/>
  <c r="DN95" i="57"/>
  <c r="X101" i="57"/>
  <c r="AX78" i="57"/>
  <c r="AY78" i="57" s="1"/>
  <c r="FU193" i="57"/>
  <c r="ET138" i="57"/>
  <c r="DA84" i="57"/>
  <c r="CR169" i="57"/>
  <c r="AS179" i="57"/>
  <c r="CP137" i="57"/>
  <c r="BB154" i="57"/>
  <c r="BE132" i="57"/>
  <c r="H103" i="57"/>
  <c r="U154" i="57"/>
  <c r="AP167" i="57"/>
  <c r="CF146" i="57"/>
  <c r="AC182" i="57"/>
  <c r="BE103" i="57"/>
  <c r="P98" i="57"/>
  <c r="GC64" i="57"/>
  <c r="EJ93" i="57"/>
  <c r="CR180" i="57"/>
  <c r="BR95" i="57"/>
  <c r="T189" i="57"/>
  <c r="DV93" i="57"/>
  <c r="CO133" i="57"/>
  <c r="CW130" i="57"/>
  <c r="DP137" i="57"/>
  <c r="DE87" i="57"/>
  <c r="AV131" i="57"/>
  <c r="DU153" i="57"/>
  <c r="DB165" i="57"/>
  <c r="AD81" i="57"/>
  <c r="AN189" i="57"/>
  <c r="AB159" i="57"/>
  <c r="BA179" i="57"/>
  <c r="CZ114" i="57"/>
  <c r="AT168" i="57"/>
  <c r="AX133" i="57"/>
  <c r="BB88" i="57"/>
  <c r="AW108" i="57"/>
  <c r="FQ71" i="57"/>
  <c r="EX89" i="57"/>
  <c r="FB143" i="57"/>
  <c r="BU109" i="57"/>
  <c r="DA90" i="57"/>
  <c r="DJ91" i="57"/>
  <c r="V13" i="57"/>
  <c r="CH57" i="57"/>
  <c r="BX150" i="57"/>
  <c r="AW86" i="57"/>
  <c r="AC124" i="57"/>
  <c r="BT65" i="57"/>
  <c r="AG105" i="57"/>
  <c r="BJ77" i="57"/>
  <c r="EZ123" i="57"/>
  <c r="FQ144" i="57"/>
  <c r="AV138" i="57"/>
  <c r="AJ66" i="57"/>
  <c r="EO105" i="57"/>
  <c r="ES106" i="57"/>
  <c r="EB137" i="57"/>
  <c r="FB118" i="57"/>
  <c r="CZ157" i="57"/>
  <c r="GO117" i="57"/>
  <c r="AZ167" i="57"/>
  <c r="CJ127" i="57"/>
  <c r="AB73" i="57"/>
  <c r="BZ186" i="57"/>
  <c r="CA187" i="57" s="1"/>
  <c r="E186" i="57"/>
  <c r="CN168" i="57"/>
  <c r="GN161" i="57"/>
  <c r="I119" i="57"/>
  <c r="DA166" i="57"/>
  <c r="CG96" i="57"/>
  <c r="F82" i="57"/>
  <c r="F81" i="57"/>
  <c r="CV183" i="57"/>
  <c r="E96" i="57"/>
  <c r="FA153" i="57"/>
  <c r="CH192" i="57"/>
  <c r="BU97" i="57"/>
  <c r="BM150" i="57"/>
  <c r="V110" i="57"/>
  <c r="J83" i="57"/>
  <c r="Z109" i="57"/>
  <c r="FY127" i="57"/>
  <c r="CR77" i="57"/>
  <c r="EG83" i="57"/>
  <c r="DM195" i="57"/>
  <c r="EX147" i="57"/>
  <c r="GO75" i="57"/>
  <c r="AT105" i="57"/>
  <c r="EG79" i="57"/>
  <c r="GB126" i="57"/>
  <c r="BT70" i="57"/>
  <c r="F52" i="57"/>
  <c r="G53" i="57" s="1"/>
  <c r="ED89" i="57"/>
  <c r="ET126" i="57"/>
  <c r="CL118" i="57"/>
  <c r="DF69" i="57"/>
  <c r="BF191" i="57"/>
  <c r="BG192" i="57" s="1"/>
  <c r="FL78" i="57"/>
  <c r="DN30" i="57"/>
  <c r="CL84" i="57"/>
  <c r="CM85" i="57" s="1"/>
  <c r="FB180" i="57"/>
  <c r="DI169" i="57"/>
  <c r="GD37" i="57"/>
  <c r="EF191" i="57"/>
  <c r="DU151" i="57"/>
  <c r="AL58" i="57"/>
  <c r="ES145" i="57"/>
  <c r="FT121" i="57"/>
  <c r="FI89" i="57"/>
  <c r="GP171" i="57"/>
  <c r="L86" i="57"/>
  <c r="AL17" i="57"/>
  <c r="D103" i="57"/>
  <c r="AT95" i="57"/>
  <c r="Y150" i="57"/>
  <c r="DM162" i="57"/>
  <c r="CT75" i="57"/>
  <c r="EJ181" i="57"/>
  <c r="DP159" i="57"/>
  <c r="CX12" i="57"/>
  <c r="CY12" i="57" s="1"/>
  <c r="EB133" i="57"/>
  <c r="FJ161" i="57"/>
  <c r="CV120" i="57"/>
  <c r="CR149" i="57"/>
  <c r="EK99" i="57"/>
  <c r="AN75" i="57"/>
  <c r="BQ157" i="57"/>
  <c r="DP150" i="57"/>
  <c r="L162" i="57"/>
  <c r="FH98" i="57"/>
  <c r="EC97" i="57"/>
  <c r="EL180" i="57"/>
  <c r="DY143" i="57"/>
  <c r="EV115" i="57"/>
  <c r="FP89" i="57"/>
  <c r="CN109" i="57"/>
  <c r="EN130" i="57"/>
  <c r="FF110" i="57"/>
  <c r="FG111" i="57" s="1"/>
  <c r="CN142" i="57"/>
  <c r="CZ107" i="57"/>
  <c r="GC71" i="57"/>
  <c r="DX129" i="57"/>
  <c r="CR120" i="57"/>
  <c r="AG69" i="57"/>
  <c r="DH173" i="57"/>
  <c r="CJ178" i="57"/>
  <c r="CG70" i="57"/>
  <c r="GP98" i="57"/>
  <c r="EO191" i="57"/>
  <c r="FP175" i="57"/>
  <c r="FV154" i="57"/>
  <c r="EB79" i="57"/>
  <c r="EW137" i="57"/>
  <c r="DM174" i="57"/>
  <c r="FY175" i="57"/>
  <c r="FA87" i="57"/>
  <c r="ET95" i="57"/>
  <c r="AZ65" i="57"/>
  <c r="BF190" i="57"/>
  <c r="FA125" i="57"/>
  <c r="BI87" i="57"/>
  <c r="FP173" i="57"/>
  <c r="GB124" i="57"/>
  <c r="DI66" i="57"/>
  <c r="FV63" i="57"/>
  <c r="DZ65" i="57"/>
  <c r="DD112" i="57"/>
  <c r="BH95" i="57"/>
  <c r="EC107" i="57"/>
  <c r="EF175" i="57"/>
  <c r="EB160" i="57"/>
  <c r="EK144" i="57"/>
  <c r="AN182" i="57"/>
  <c r="DU158" i="57"/>
  <c r="ET173" i="57"/>
  <c r="DZ73" i="57"/>
  <c r="V63" i="57"/>
  <c r="EB83" i="57"/>
  <c r="FJ30" i="57"/>
  <c r="DD175" i="57"/>
  <c r="FY89" i="57"/>
  <c r="CG121" i="57"/>
  <c r="GO71" i="57"/>
  <c r="BF142" i="57"/>
  <c r="BX136" i="57"/>
  <c r="BU120" i="57"/>
  <c r="BU135" i="57"/>
  <c r="BT175" i="57"/>
  <c r="GD113" i="57"/>
  <c r="FF175" i="57"/>
  <c r="AX136" i="57"/>
  <c r="EX127" i="57"/>
  <c r="DT82" i="57"/>
  <c r="EF98" i="57"/>
  <c r="GO102" i="57"/>
  <c r="CP190" i="57"/>
  <c r="EW132" i="57"/>
  <c r="FF115" i="57"/>
  <c r="FJ138" i="57"/>
  <c r="FK138" i="57" s="1"/>
  <c r="GO112" i="57"/>
  <c r="EJ157" i="57"/>
  <c r="CS120" i="57"/>
  <c r="FP82" i="57"/>
  <c r="FJ101" i="57"/>
  <c r="EJ149" i="57"/>
  <c r="GK182" i="57"/>
  <c r="EW75" i="57"/>
  <c r="GP83" i="57"/>
  <c r="BP82" i="57"/>
  <c r="DJ178" i="57"/>
  <c r="DV94" i="57"/>
  <c r="DW94" i="57" s="1"/>
  <c r="DR143" i="57"/>
  <c r="DR142" i="57"/>
  <c r="DS142" i="57" s="1"/>
  <c r="FU132" i="57"/>
  <c r="EL142" i="57"/>
  <c r="EX119" i="57"/>
  <c r="EF163" i="57"/>
  <c r="GL108" i="57"/>
  <c r="DU136" i="57"/>
  <c r="GD175" i="57"/>
  <c r="GE175" i="57" s="1"/>
  <c r="DL179" i="57"/>
  <c r="EB85" i="57"/>
  <c r="CF149" i="57"/>
  <c r="BF93" i="57"/>
  <c r="ER77" i="57"/>
  <c r="AF150" i="57"/>
  <c r="L101" i="57"/>
  <c r="FE101" i="57"/>
  <c r="BH184" i="57"/>
  <c r="AJ130" i="57"/>
  <c r="ES99" i="57"/>
  <c r="F123" i="57"/>
  <c r="BH187" i="57"/>
  <c r="BA178" i="57"/>
  <c r="BB132" i="57"/>
  <c r="GK77" i="57"/>
  <c r="ET160" i="57"/>
  <c r="T65" i="57"/>
  <c r="FJ28" i="57"/>
  <c r="EL64" i="57"/>
  <c r="FV134" i="57"/>
  <c r="GF108" i="57"/>
  <c r="EK150" i="57"/>
  <c r="DD149" i="57"/>
  <c r="FT142" i="57"/>
  <c r="ES139" i="57"/>
  <c r="FD93" i="57"/>
  <c r="EH174" i="57"/>
  <c r="AK79" i="57"/>
  <c r="ET89" i="57"/>
  <c r="DP156" i="57"/>
  <c r="AL175" i="57"/>
  <c r="DM77" i="57"/>
  <c r="DZ89" i="57"/>
  <c r="GO151" i="57"/>
  <c r="DT178" i="57"/>
  <c r="CS158" i="57"/>
  <c r="DI159" i="57"/>
  <c r="DF181" i="57"/>
  <c r="CW105" i="57"/>
  <c r="EG147" i="57"/>
  <c r="CT127" i="57"/>
  <c r="CU127" i="57" s="1"/>
  <c r="DI147" i="57"/>
  <c r="GH192" i="57"/>
  <c r="DU162" i="57"/>
  <c r="DT155" i="57"/>
  <c r="EF88" i="57"/>
  <c r="AZ173" i="57"/>
  <c r="CF96" i="57"/>
  <c r="DH125" i="57"/>
  <c r="R94" i="57"/>
  <c r="DE156" i="57"/>
  <c r="Z77" i="57"/>
  <c r="EK157" i="57"/>
  <c r="CX121" i="57"/>
  <c r="P144" i="57"/>
  <c r="T156" i="57"/>
  <c r="H177" i="57"/>
  <c r="AS89" i="57"/>
  <c r="FD69" i="57"/>
  <c r="CD136" i="57"/>
  <c r="DF177" i="57"/>
  <c r="EO76" i="57"/>
  <c r="AO132" i="57"/>
  <c r="FF169" i="57"/>
  <c r="DT111" i="57"/>
  <c r="EN184" i="57"/>
  <c r="GB83" i="57"/>
  <c r="CH91" i="57"/>
  <c r="GC101" i="57"/>
  <c r="EN162" i="57"/>
  <c r="DR121" i="57"/>
  <c r="GB163" i="57"/>
  <c r="BD193" i="57"/>
  <c r="EH155" i="57"/>
  <c r="CG73" i="57"/>
  <c r="DJ183" i="57"/>
  <c r="EO134" i="57"/>
  <c r="CP71" i="57"/>
  <c r="CQ72" i="57" s="1"/>
  <c r="FR96" i="57"/>
  <c r="FS96" i="57" s="1"/>
  <c r="FQ163" i="57"/>
  <c r="ER105" i="57"/>
  <c r="FU148" i="57"/>
  <c r="DP132" i="57"/>
  <c r="CX100" i="57"/>
  <c r="FH192" i="57"/>
  <c r="DL91" i="57"/>
  <c r="AT98" i="57"/>
  <c r="P166" i="57"/>
  <c r="DJ138" i="57"/>
  <c r="CZ74" i="57"/>
  <c r="I187" i="57"/>
  <c r="V87" i="57"/>
  <c r="W88" i="57" s="1"/>
  <c r="CB159" i="57"/>
  <c r="DH108" i="57"/>
  <c r="X137" i="57"/>
  <c r="AG71" i="57"/>
  <c r="AD134" i="57"/>
  <c r="FP122" i="57"/>
  <c r="EP113" i="57"/>
  <c r="GL177" i="57"/>
  <c r="DX86" i="57"/>
  <c r="FA144" i="57"/>
  <c r="FU71" i="57"/>
  <c r="EN98" i="57"/>
  <c r="FE158" i="57"/>
  <c r="FE108" i="57"/>
  <c r="CX33" i="57"/>
  <c r="AB181" i="57"/>
  <c r="DQ91" i="57"/>
  <c r="EG141" i="57"/>
  <c r="ET184" i="57"/>
  <c r="FI86" i="57"/>
  <c r="EH175" i="57"/>
  <c r="CF160" i="57"/>
  <c r="BQ108" i="57"/>
  <c r="EN157" i="57"/>
  <c r="AV134" i="57"/>
  <c r="FX86" i="57"/>
  <c r="BX156" i="57"/>
  <c r="DE168" i="57"/>
  <c r="FP159" i="57"/>
  <c r="DU148" i="57"/>
  <c r="EV122" i="57"/>
  <c r="FL70" i="57"/>
  <c r="EZ142" i="57"/>
  <c r="EX171" i="57"/>
  <c r="DH94" i="57"/>
  <c r="DF89" i="57"/>
  <c r="BN70" i="57"/>
  <c r="BN69" i="57"/>
  <c r="AH193" i="57"/>
  <c r="GP95" i="57"/>
  <c r="GQ95" i="57" s="1"/>
  <c r="DB67" i="57"/>
  <c r="GD75" i="57"/>
  <c r="EB74" i="57"/>
  <c r="GD93" i="57"/>
  <c r="FI137" i="57"/>
  <c r="FJ157" i="57"/>
  <c r="FK157" i="57" s="1"/>
  <c r="DX173" i="57"/>
  <c r="AV173" i="57"/>
  <c r="GF129" i="57"/>
  <c r="GK94" i="57"/>
  <c r="CT66" i="57"/>
  <c r="BY146" i="57"/>
  <c r="GG165" i="57"/>
  <c r="FZ177" i="57"/>
  <c r="BH73" i="57"/>
  <c r="U139" i="57"/>
  <c r="CW139" i="57"/>
  <c r="I142" i="57"/>
  <c r="BX168" i="57"/>
  <c r="EP82" i="57"/>
  <c r="BU106" i="57"/>
  <c r="BH65" i="57"/>
  <c r="ES130" i="57"/>
  <c r="BB69" i="57"/>
  <c r="DR106" i="57"/>
  <c r="BD76" i="57"/>
  <c r="BH64" i="57"/>
  <c r="FM118" i="57"/>
  <c r="GD35" i="57"/>
  <c r="FX165" i="57"/>
  <c r="EP135" i="57"/>
  <c r="EK106" i="57"/>
  <c r="FM192" i="57"/>
  <c r="DL148" i="57"/>
  <c r="CV91" i="57"/>
  <c r="EZ149" i="57"/>
  <c r="DN34" i="57"/>
  <c r="GL97" i="57"/>
  <c r="CR137" i="57"/>
  <c r="FT129" i="57"/>
  <c r="DE149" i="57"/>
  <c r="DQ96" i="57"/>
  <c r="BV138" i="57"/>
  <c r="GP124" i="57"/>
  <c r="GQ124" i="57" s="1"/>
  <c r="FM91" i="57"/>
  <c r="BN102" i="57"/>
  <c r="GB160" i="57"/>
  <c r="FP167" i="57"/>
  <c r="DY170" i="57"/>
  <c r="FL160" i="57"/>
  <c r="EB91" i="57"/>
  <c r="EB102" i="57"/>
  <c r="CS139" i="57"/>
  <c r="DD169" i="57"/>
  <c r="DI87" i="57"/>
  <c r="CT113" i="57"/>
  <c r="FX65" i="57"/>
  <c r="CW66" i="57"/>
  <c r="BI184" i="57"/>
  <c r="BU179" i="57"/>
  <c r="CH173" i="57"/>
  <c r="AO100" i="57"/>
  <c r="BT174" i="57"/>
  <c r="J180" i="57"/>
  <c r="CD93" i="57"/>
  <c r="Z103" i="57"/>
  <c r="V158" i="57"/>
  <c r="BV177" i="57"/>
  <c r="EC179" i="57"/>
  <c r="J72" i="57"/>
  <c r="BL189" i="57"/>
  <c r="H165" i="57"/>
  <c r="CZ193" i="57"/>
  <c r="CR99" i="57"/>
  <c r="AD168" i="57"/>
  <c r="CV189" i="57"/>
  <c r="DM101" i="57"/>
  <c r="FN112" i="57"/>
  <c r="CP180" i="57"/>
  <c r="DU111" i="57"/>
  <c r="FZ174" i="57"/>
  <c r="GB167" i="57"/>
  <c r="FP123" i="57"/>
  <c r="EN70" i="57"/>
  <c r="CV137" i="57"/>
  <c r="EL73" i="57"/>
  <c r="DN82" i="57"/>
  <c r="DR98" i="57"/>
  <c r="DL171" i="57"/>
  <c r="DN61" i="57"/>
  <c r="CZ178" i="57"/>
  <c r="DD165" i="57"/>
  <c r="BY167" i="57"/>
  <c r="GB93" i="57"/>
  <c r="FR149" i="57"/>
  <c r="CN65" i="57"/>
  <c r="AN192" i="57"/>
  <c r="DB72" i="57"/>
  <c r="E76" i="57"/>
  <c r="P142" i="57"/>
  <c r="FD156" i="57"/>
  <c r="DE192" i="57"/>
  <c r="BB141" i="57"/>
  <c r="BC142" i="57" s="1"/>
  <c r="EB72" i="57"/>
  <c r="EL127" i="57"/>
  <c r="GD148" i="57"/>
  <c r="GE149" i="57" s="1"/>
  <c r="FP108" i="57"/>
  <c r="EC174" i="57"/>
  <c r="EZ133" i="57"/>
  <c r="EO78" i="57"/>
  <c r="GL98" i="57"/>
  <c r="GJ162" i="57"/>
  <c r="AX148" i="57"/>
  <c r="GB97" i="57"/>
  <c r="ES189" i="57"/>
  <c r="CV134" i="57"/>
  <c r="BE121" i="57"/>
  <c r="ES193" i="57"/>
  <c r="EN153" i="57"/>
  <c r="EL84" i="57"/>
  <c r="GJ103" i="57"/>
  <c r="FY145" i="57"/>
  <c r="FH97" i="57"/>
  <c r="AW99" i="57"/>
  <c r="CP147" i="57"/>
  <c r="BJ137" i="57"/>
  <c r="DL88" i="57"/>
  <c r="EV83" i="57"/>
  <c r="AK181" i="57"/>
  <c r="FL75" i="57"/>
  <c r="AV169" i="57"/>
  <c r="CZ134" i="57"/>
  <c r="BL156" i="57"/>
  <c r="D134" i="57"/>
  <c r="FH73" i="57"/>
  <c r="BR179" i="57"/>
  <c r="BH85" i="57"/>
  <c r="DU72" i="57"/>
  <c r="EO170" i="57"/>
  <c r="CS137" i="57"/>
  <c r="BQ113" i="57"/>
  <c r="P86" i="57"/>
  <c r="DV81" i="57"/>
  <c r="BQ159" i="57"/>
  <c r="CJ64" i="57"/>
  <c r="DF139" i="57"/>
  <c r="DG139" i="57" s="1"/>
  <c r="EZ120" i="57"/>
  <c r="BN181" i="57"/>
  <c r="CG91" i="57"/>
  <c r="AJ114" i="57"/>
  <c r="FH90" i="57"/>
  <c r="GB165" i="57"/>
  <c r="EZ161" i="57"/>
  <c r="BD123" i="57"/>
  <c r="AF153" i="57"/>
  <c r="EO75" i="57"/>
  <c r="BT149" i="57"/>
  <c r="AX81" i="57"/>
  <c r="BH125" i="57"/>
  <c r="U98" i="57"/>
  <c r="X85" i="57"/>
  <c r="ES144" i="57"/>
  <c r="AO64" i="57"/>
  <c r="CC147" i="57"/>
  <c r="FP166" i="57"/>
  <c r="BP72" i="57"/>
  <c r="EH186" i="57"/>
  <c r="GP149" i="57"/>
  <c r="GF125" i="57"/>
  <c r="FX161" i="57"/>
  <c r="ET153" i="57"/>
  <c r="BA109" i="57"/>
  <c r="CJ70" i="57"/>
  <c r="GP77" i="57"/>
  <c r="AO167" i="57"/>
  <c r="EG157" i="57"/>
  <c r="BT131" i="57"/>
  <c r="BZ93" i="57"/>
  <c r="P94" i="57"/>
  <c r="U79" i="57"/>
  <c r="CK117" i="57"/>
  <c r="F143" i="57"/>
  <c r="Z137" i="57"/>
  <c r="EW121" i="57"/>
  <c r="DE103" i="57"/>
  <c r="BD93" i="57"/>
  <c r="EB127" i="57"/>
  <c r="DA161" i="57"/>
  <c r="CW133" i="57"/>
  <c r="AW120" i="57"/>
  <c r="ED177" i="57"/>
  <c r="GO118" i="57"/>
  <c r="BR60" i="57"/>
  <c r="BS60" i="57" s="1"/>
  <c r="BN147" i="57"/>
  <c r="BM95" i="57"/>
  <c r="F102" i="57"/>
  <c r="F101" i="57"/>
  <c r="H153" i="57"/>
  <c r="EK93" i="57"/>
  <c r="AG175" i="57"/>
  <c r="L138" i="57"/>
  <c r="DQ151" i="57"/>
  <c r="BQ153" i="57"/>
  <c r="CJ121" i="57"/>
  <c r="E94" i="57"/>
  <c r="DA139" i="57"/>
  <c r="BF141" i="57"/>
  <c r="CC184" i="57"/>
  <c r="BX102" i="57"/>
  <c r="BZ171" i="57"/>
  <c r="CA172" i="57" s="1"/>
  <c r="CX28" i="57"/>
  <c r="CY28" i="57" s="1"/>
  <c r="CJ76" i="57"/>
  <c r="N172" i="57"/>
  <c r="CB101" i="57"/>
  <c r="CN103" i="57"/>
  <c r="GF173" i="57"/>
  <c r="CD94" i="57"/>
  <c r="BF69" i="57"/>
  <c r="BU96" i="57"/>
  <c r="DP76" i="57"/>
  <c r="BZ67" i="57"/>
  <c r="GC113" i="57"/>
  <c r="BY175" i="57"/>
  <c r="CC75" i="57"/>
  <c r="DI70" i="57"/>
  <c r="EN142" i="57"/>
  <c r="GD91" i="57"/>
  <c r="GL113" i="57"/>
  <c r="GM114" i="57" s="1"/>
  <c r="DP165" i="57"/>
  <c r="BU131" i="57"/>
  <c r="AP121" i="57"/>
  <c r="AC97" i="57"/>
  <c r="EF180" i="57"/>
  <c r="BJ122" i="57"/>
  <c r="GC70" i="57"/>
  <c r="AX163" i="57"/>
  <c r="AX162" i="57"/>
  <c r="BD70" i="57"/>
  <c r="CB132" i="57"/>
  <c r="DT161" i="57"/>
  <c r="BJ142" i="57"/>
  <c r="DP163" i="57"/>
  <c r="DX187" i="57"/>
  <c r="AD129" i="57"/>
  <c r="FV179" i="57"/>
  <c r="CD191" i="57"/>
  <c r="CE192" i="57" s="1"/>
  <c r="DY97" i="57"/>
  <c r="DU108" i="57"/>
  <c r="Z144" i="57"/>
  <c r="AB143" i="57"/>
  <c r="BM137" i="57"/>
  <c r="EO187" i="57"/>
  <c r="BR34" i="57"/>
  <c r="P183" i="57"/>
  <c r="BY168" i="57"/>
  <c r="EO82" i="57"/>
  <c r="N88" i="57"/>
  <c r="O89" i="57" s="1"/>
  <c r="AH170" i="57"/>
  <c r="DB154" i="57"/>
  <c r="CN157" i="57"/>
  <c r="DH78" i="57"/>
  <c r="BH70" i="57"/>
  <c r="AP166" i="57"/>
  <c r="BI146" i="57"/>
  <c r="BD136" i="57"/>
  <c r="U82" i="57"/>
  <c r="L170" i="57"/>
  <c r="R173" i="57"/>
  <c r="S174" i="57" s="1"/>
  <c r="ET27" i="57"/>
  <c r="BQ76" i="57"/>
  <c r="AZ121" i="57"/>
  <c r="CK178" i="57"/>
  <c r="CS73" i="57"/>
  <c r="DE158" i="57"/>
  <c r="CV108" i="57"/>
  <c r="AW124" i="57"/>
  <c r="AS160" i="57"/>
  <c r="AL177" i="57"/>
  <c r="AN137" i="57"/>
  <c r="Y119" i="57"/>
  <c r="CF74" i="57"/>
  <c r="BM84" i="57"/>
  <c r="BL86" i="57"/>
  <c r="AZ156" i="57"/>
  <c r="CZ95" i="57"/>
  <c r="BQ85" i="57"/>
  <c r="AG139" i="57"/>
  <c r="CR115" i="57"/>
  <c r="BB124" i="57"/>
  <c r="CC173" i="57"/>
  <c r="BV100" i="57"/>
  <c r="CW135" i="57"/>
  <c r="DT172" i="57"/>
  <c r="AS81" i="57"/>
  <c r="CR187" i="57"/>
  <c r="CJ174" i="57"/>
  <c r="CD66" i="57"/>
  <c r="EH64" i="57"/>
  <c r="AG93" i="57"/>
  <c r="N141" i="57"/>
  <c r="AJ119" i="57"/>
  <c r="U183" i="57"/>
  <c r="AT165" i="57"/>
  <c r="D130" i="57"/>
  <c r="FI158" i="57"/>
  <c r="Q91" i="57"/>
  <c r="DE78" i="57"/>
  <c r="L102" i="57"/>
  <c r="DY120" i="57"/>
  <c r="ED167" i="57"/>
  <c r="ES138" i="57"/>
  <c r="AK90" i="57"/>
  <c r="CH187" i="57"/>
  <c r="U130" i="57"/>
  <c r="FV24" i="57"/>
  <c r="GO190" i="57"/>
  <c r="BX77" i="57"/>
  <c r="V171" i="57"/>
  <c r="GF65" i="57"/>
  <c r="FE165" i="57"/>
  <c r="EZ78" i="57"/>
  <c r="P168" i="57"/>
  <c r="DJ143" i="57"/>
  <c r="Y185" i="57"/>
  <c r="AH191" i="57"/>
  <c r="DH84" i="57"/>
  <c r="FP168" i="57"/>
  <c r="BJ139" i="57"/>
  <c r="FE72" i="57"/>
  <c r="AV77" i="57"/>
  <c r="E166" i="57"/>
  <c r="FM123" i="57"/>
  <c r="GN86" i="57"/>
  <c r="CG189" i="57"/>
  <c r="I81" i="57"/>
  <c r="BR175" i="57"/>
  <c r="T136" i="57"/>
  <c r="GB112" i="57"/>
  <c r="EF146" i="57"/>
  <c r="Z88" i="57"/>
  <c r="FI79" i="57"/>
  <c r="GD88" i="57"/>
  <c r="FP111" i="57"/>
  <c r="BR75" i="57"/>
  <c r="CT99" i="57"/>
  <c r="AR156" i="57"/>
  <c r="EL103" i="57"/>
  <c r="EM103" i="57" s="1"/>
  <c r="FP154" i="57"/>
  <c r="EP76" i="57"/>
  <c r="BJ126" i="57"/>
  <c r="DM65" i="57"/>
  <c r="FQ178" i="57"/>
  <c r="FA183" i="57"/>
  <c r="FM86" i="57"/>
  <c r="DJ105" i="57"/>
  <c r="GB138" i="57"/>
  <c r="FN137" i="57"/>
  <c r="FI88" i="57"/>
  <c r="FX115" i="57"/>
  <c r="T81" i="57"/>
  <c r="F55" i="57"/>
  <c r="CF177" i="57"/>
  <c r="GN179" i="57"/>
  <c r="DX118" i="57"/>
  <c r="BY64" i="57"/>
  <c r="DH100" i="57"/>
  <c r="FF71" i="57"/>
  <c r="FG71" i="57" s="1"/>
  <c r="DM93" i="57"/>
  <c r="EN112" i="57"/>
  <c r="GF83" i="57"/>
  <c r="EP79" i="57"/>
  <c r="EQ79" i="57" s="1"/>
  <c r="FP126" i="57"/>
  <c r="CT184" i="57"/>
  <c r="CU184" i="57" s="1"/>
  <c r="BN96" i="57"/>
  <c r="BN95" i="57"/>
  <c r="BO95" i="57" s="1"/>
  <c r="BA149" i="57"/>
  <c r="BQ66" i="57"/>
  <c r="Y137" i="57"/>
  <c r="GN99" i="57"/>
  <c r="CZ73" i="57"/>
  <c r="FI130" i="57"/>
  <c r="EJ67" i="57"/>
  <c r="CO182" i="57"/>
  <c r="DX78" i="57"/>
  <c r="FV69" i="57"/>
  <c r="FW70" i="57" s="1"/>
  <c r="CK66" i="57"/>
  <c r="FH154" i="57"/>
  <c r="DE107" i="57"/>
  <c r="DE191" i="57"/>
  <c r="FX114" i="57"/>
  <c r="DD110" i="57"/>
  <c r="CF132" i="57"/>
  <c r="FD185" i="57"/>
  <c r="CK98" i="57"/>
  <c r="CD78" i="57"/>
  <c r="CE79" i="57" s="1"/>
  <c r="CD77" i="57"/>
  <c r="M131" i="57"/>
  <c r="DR185" i="57"/>
  <c r="EL155" i="57"/>
  <c r="ED41" i="57"/>
  <c r="ED40" i="57"/>
  <c r="FB148" i="57"/>
  <c r="FC149" i="57" s="1"/>
  <c r="EX160" i="57"/>
  <c r="D112" i="57"/>
  <c r="DJ70" i="57"/>
  <c r="AP148" i="57"/>
  <c r="GK143" i="57"/>
  <c r="EV145" i="57"/>
  <c r="CW79" i="57"/>
  <c r="DL87" i="57"/>
  <c r="EP158" i="57"/>
  <c r="DP125" i="57"/>
  <c r="FY168" i="57"/>
  <c r="EV144" i="57"/>
  <c r="ES158" i="57"/>
  <c r="DQ172" i="57"/>
  <c r="EN105" i="57"/>
  <c r="ER130" i="57"/>
  <c r="CB78" i="57"/>
  <c r="GD53" i="57"/>
  <c r="GE54" i="57" s="1"/>
  <c r="AF191" i="57"/>
  <c r="CR84" i="57"/>
  <c r="CZ161" i="57"/>
  <c r="FZ70" i="57"/>
  <c r="EG171" i="57"/>
  <c r="DH81" i="57"/>
  <c r="Q155" i="57"/>
  <c r="Z160" i="57"/>
  <c r="AA160" i="57" s="1"/>
  <c r="EB107" i="57"/>
  <c r="FB178" i="57"/>
  <c r="FC178" i="57" s="1"/>
  <c r="Y74" i="57"/>
  <c r="DE82" i="57"/>
  <c r="F90" i="57"/>
  <c r="G90" i="57" s="1"/>
  <c r="V155" i="57"/>
  <c r="N185" i="57"/>
  <c r="D66" i="57"/>
  <c r="DD121" i="57"/>
  <c r="CJ171" i="57"/>
  <c r="FV125" i="57"/>
  <c r="FH134" i="57"/>
  <c r="GJ139" i="57"/>
  <c r="DD98" i="57"/>
  <c r="GJ132" i="57"/>
  <c r="GB98" i="57"/>
  <c r="DR192" i="57"/>
  <c r="EL117" i="57"/>
  <c r="BL113" i="57"/>
  <c r="FF145" i="57"/>
  <c r="FN115" i="57"/>
  <c r="EG109" i="57"/>
  <c r="FX179" i="57"/>
  <c r="GH145" i="57"/>
  <c r="FY193" i="57"/>
  <c r="AC149" i="57"/>
  <c r="EK153" i="57"/>
  <c r="EH73" i="57"/>
  <c r="CS107" i="57"/>
  <c r="FU70" i="57"/>
  <c r="ER99" i="57"/>
  <c r="FF141" i="57"/>
  <c r="EZ144" i="57"/>
  <c r="EF122" i="57"/>
  <c r="BU143" i="57"/>
  <c r="BQ109" i="57"/>
  <c r="FJ39" i="57"/>
  <c r="FK39" i="57" s="1"/>
  <c r="FZ96" i="57"/>
  <c r="DP71" i="57"/>
  <c r="FV91" i="57"/>
  <c r="FW91" i="57" s="1"/>
  <c r="EP77" i="57"/>
  <c r="EQ78" i="57" s="1"/>
  <c r="EZ121" i="57"/>
  <c r="DA110" i="57"/>
  <c r="DE144" i="57"/>
  <c r="BP137" i="57"/>
  <c r="AR167" i="57"/>
  <c r="M107" i="57"/>
  <c r="BB114" i="57"/>
  <c r="DQ148" i="57"/>
  <c r="BA169" i="57"/>
  <c r="CX163" i="57"/>
  <c r="P177" i="57"/>
  <c r="CZ179" i="57"/>
  <c r="AF126" i="57"/>
  <c r="T166" i="57"/>
  <c r="FE90" i="57"/>
  <c r="FU190" i="57"/>
  <c r="CJ191" i="57"/>
  <c r="BX97" i="57"/>
  <c r="EG112" i="57"/>
  <c r="EP150" i="57"/>
  <c r="FN178" i="57"/>
  <c r="FH149" i="57"/>
  <c r="CW102" i="57"/>
  <c r="FV173" i="57"/>
  <c r="FW173" i="57" s="1"/>
  <c r="DU90" i="57"/>
  <c r="FQ83" i="57"/>
  <c r="EH147" i="57"/>
  <c r="DN148" i="57"/>
  <c r="FP115" i="57"/>
  <c r="DY146" i="57"/>
  <c r="DH183" i="57"/>
  <c r="EO138" i="57"/>
  <c r="ER112" i="57"/>
  <c r="BQ71" i="57"/>
  <c r="FP88" i="57"/>
  <c r="EO161" i="57"/>
  <c r="BT75" i="57"/>
  <c r="AX190" i="57"/>
  <c r="AY191" i="57" s="1"/>
  <c r="DJ101" i="57"/>
  <c r="DT100" i="57"/>
  <c r="CK162" i="57"/>
  <c r="CV154" i="57"/>
  <c r="DZ166" i="57"/>
  <c r="CH77" i="57"/>
  <c r="CI77" i="57" s="1"/>
  <c r="CR191" i="57"/>
  <c r="GN183" i="57"/>
  <c r="BV173" i="57"/>
  <c r="U87" i="57"/>
  <c r="CO120" i="57"/>
  <c r="ED79" i="57"/>
  <c r="BU89" i="57"/>
  <c r="P181" i="57"/>
  <c r="ED175" i="57"/>
  <c r="AO158" i="57"/>
  <c r="BJ135" i="57"/>
  <c r="AS105" i="57"/>
  <c r="CH95" i="57"/>
  <c r="L154" i="57"/>
  <c r="EJ189" i="57"/>
  <c r="P103" i="57"/>
  <c r="EP119" i="57"/>
  <c r="EQ119" i="57" s="1"/>
  <c r="CD124" i="57"/>
  <c r="GK148" i="57"/>
  <c r="FX163" i="57"/>
  <c r="CX174" i="57"/>
  <c r="EX81" i="57"/>
  <c r="EF166" i="57"/>
  <c r="FB77" i="57"/>
  <c r="DU167" i="57"/>
  <c r="DL83" i="57"/>
  <c r="GC73" i="57"/>
  <c r="GB88" i="57"/>
  <c r="CD178" i="57"/>
  <c r="FL71" i="57"/>
  <c r="EG143" i="57"/>
  <c r="H192" i="57"/>
  <c r="D75" i="57"/>
  <c r="DM132" i="57"/>
  <c r="DY144" i="57"/>
  <c r="GB105" i="57"/>
  <c r="EL173" i="57"/>
  <c r="BA156" i="57"/>
  <c r="FY148" i="57"/>
  <c r="EP112" i="57"/>
  <c r="DM106" i="57"/>
  <c r="CR155" i="57"/>
  <c r="EZ172" i="57"/>
  <c r="AZ181" i="57"/>
  <c r="P172" i="57"/>
  <c r="AK67" i="57"/>
  <c r="CZ81" i="57"/>
  <c r="BV163" i="57"/>
  <c r="CG182" i="57"/>
  <c r="AH82" i="57"/>
  <c r="BI173" i="57"/>
  <c r="AW103" i="57"/>
  <c r="D166" i="57"/>
  <c r="E150" i="57"/>
  <c r="DJ159" i="57"/>
  <c r="FE103" i="57"/>
  <c r="GB64" i="57"/>
  <c r="GL124" i="57"/>
  <c r="CB183" i="57"/>
  <c r="FV146" i="57"/>
  <c r="GK151" i="57"/>
  <c r="EF123" i="57"/>
  <c r="CR111" i="57"/>
  <c r="GJ134" i="57"/>
  <c r="FF127" i="57"/>
  <c r="DV167" i="57"/>
  <c r="BZ85" i="57"/>
  <c r="GN113" i="57"/>
  <c r="BE138" i="57"/>
  <c r="GL171" i="57"/>
  <c r="E180" i="57"/>
  <c r="AT183" i="57"/>
  <c r="AU183" i="57" s="1"/>
  <c r="D137" i="57"/>
  <c r="DA148" i="57"/>
  <c r="CP113" i="57"/>
  <c r="EP111" i="57"/>
  <c r="DA167" i="57"/>
  <c r="FP64" i="57"/>
  <c r="CF90" i="57"/>
  <c r="FE99" i="57"/>
  <c r="DE75" i="57"/>
  <c r="GK172" i="57"/>
  <c r="FI106" i="57"/>
  <c r="DX144" i="57"/>
  <c r="FA91" i="57"/>
  <c r="FL175" i="57"/>
  <c r="ED115" i="57"/>
  <c r="GF135" i="57"/>
  <c r="DN131" i="57"/>
  <c r="CZ111" i="57"/>
  <c r="DU191" i="57"/>
  <c r="EX118" i="57"/>
  <c r="FX180" i="57"/>
  <c r="CO102" i="57"/>
  <c r="FD181" i="57"/>
  <c r="ET36" i="57"/>
  <c r="DT70" i="57"/>
  <c r="CT179" i="57"/>
  <c r="BN151" i="57"/>
  <c r="FY190" i="57"/>
  <c r="FH155" i="57"/>
  <c r="CW78" i="57"/>
  <c r="GF186" i="57"/>
  <c r="AD84" i="57"/>
  <c r="AD83" i="57"/>
  <c r="BI191" i="57"/>
  <c r="EL74" i="57"/>
  <c r="EM74" i="57" s="1"/>
  <c r="V162" i="57"/>
  <c r="GC86" i="57"/>
  <c r="AB179" i="57"/>
  <c r="DE142" i="57"/>
  <c r="CR83" i="57"/>
  <c r="BL88" i="57"/>
  <c r="I115" i="57"/>
  <c r="J183" i="57"/>
  <c r="AD72" i="57"/>
  <c r="GG93" i="57"/>
  <c r="EL124" i="57"/>
  <c r="ER177" i="57"/>
  <c r="GB78" i="57"/>
  <c r="FY103" i="57"/>
  <c r="BQ137" i="57"/>
  <c r="Y189" i="57"/>
  <c r="DA135" i="57"/>
  <c r="FU102" i="57"/>
  <c r="EL131" i="57"/>
  <c r="CH73" i="57"/>
  <c r="EB70" i="57"/>
  <c r="DA121" i="57"/>
  <c r="DF135" i="57"/>
  <c r="DG135" i="57" s="1"/>
  <c r="EJ83" i="57"/>
  <c r="CW163" i="57"/>
  <c r="EO118" i="57"/>
  <c r="ET119" i="57"/>
  <c r="CR75" i="57"/>
  <c r="FD85" i="57"/>
  <c r="EJ180" i="57"/>
  <c r="DR72" i="57"/>
  <c r="DS72" i="57" s="1"/>
  <c r="M167" i="57"/>
  <c r="EO145" i="57"/>
  <c r="EO71" i="57"/>
  <c r="CK95" i="57"/>
  <c r="GK122" i="57"/>
  <c r="EN166" i="57"/>
  <c r="BZ64" i="57"/>
  <c r="AZ109" i="57"/>
  <c r="CS97" i="57"/>
  <c r="T138" i="57"/>
  <c r="AV64" i="57"/>
  <c r="DD146" i="57"/>
  <c r="V25" i="57"/>
  <c r="BP106" i="57"/>
  <c r="H120" i="57"/>
  <c r="AH195" i="57"/>
  <c r="DR190" i="57"/>
  <c r="DS190" i="57" s="1"/>
  <c r="GB162" i="57"/>
  <c r="AG97" i="57"/>
  <c r="FX171" i="57"/>
  <c r="FV58" i="57"/>
  <c r="DM66" i="57"/>
  <c r="AZ103" i="57"/>
  <c r="EK139" i="57"/>
  <c r="FM120" i="57"/>
  <c r="GK136" i="57"/>
  <c r="CG172" i="57"/>
  <c r="EZ119" i="57"/>
  <c r="CK160" i="57"/>
  <c r="GO65" i="57"/>
  <c r="DZ155" i="57"/>
  <c r="EG134" i="57"/>
  <c r="GJ115" i="57"/>
  <c r="FR178" i="57"/>
  <c r="BH74" i="57"/>
  <c r="CF150" i="57"/>
  <c r="GH132" i="57"/>
  <c r="EO172" i="57"/>
  <c r="CD171" i="57"/>
  <c r="CE171" i="57" s="1"/>
  <c r="FR126" i="57"/>
  <c r="EO166" i="57"/>
  <c r="DH145" i="57"/>
  <c r="I154" i="57"/>
  <c r="ED14" i="57"/>
  <c r="EE15" i="57" s="1"/>
  <c r="GN135" i="57"/>
  <c r="DM97" i="57"/>
  <c r="GO187" i="57"/>
  <c r="AO113" i="57"/>
  <c r="N163" i="57"/>
  <c r="GO169" i="57"/>
  <c r="AN138" i="57"/>
  <c r="DR145" i="57"/>
  <c r="DS145" i="57" s="1"/>
  <c r="FB66" i="57"/>
  <c r="FC66" i="57" s="1"/>
  <c r="FD115" i="57"/>
  <c r="EW148" i="57"/>
  <c r="DA131" i="57"/>
  <c r="EX161" i="57"/>
  <c r="DX105" i="57"/>
  <c r="GJ179" i="57"/>
  <c r="DI174" i="57"/>
  <c r="DI156" i="57"/>
  <c r="FM72" i="57"/>
  <c r="GK113" i="57"/>
  <c r="EH117" i="57"/>
  <c r="FV27" i="57"/>
  <c r="EV126" i="57"/>
  <c r="BP100" i="57"/>
  <c r="FZ142" i="57"/>
  <c r="BU192" i="57"/>
  <c r="FD102" i="57"/>
  <c r="FE180" i="57"/>
  <c r="BD174" i="57"/>
  <c r="BY147" i="57"/>
  <c r="DA126" i="57"/>
  <c r="CH180" i="57"/>
  <c r="CI181" i="57" s="1"/>
  <c r="BX149" i="57"/>
  <c r="CD132" i="57"/>
  <c r="DN135" i="57"/>
  <c r="BP76" i="57"/>
  <c r="CL95" i="57"/>
  <c r="DQ64" i="57"/>
  <c r="R117" i="57"/>
  <c r="AK161" i="57"/>
  <c r="CB181" i="57"/>
  <c r="AK148" i="57"/>
  <c r="AP178" i="57"/>
  <c r="DE97" i="57"/>
  <c r="CX149" i="57"/>
  <c r="AX98" i="57"/>
  <c r="AY98" i="57" s="1"/>
  <c r="P97" i="57"/>
  <c r="DN122" i="57"/>
  <c r="AV94" i="57"/>
  <c r="CH138" i="57"/>
  <c r="DN102" i="57"/>
  <c r="F19" i="57"/>
  <c r="G19" i="57" s="1"/>
  <c r="CB109" i="57"/>
  <c r="AB175" i="57"/>
  <c r="AW177" i="57"/>
  <c r="DV149" i="57"/>
  <c r="F29" i="57"/>
  <c r="E77" i="57"/>
  <c r="FM121" i="57"/>
  <c r="CS118" i="57"/>
  <c r="AB165" i="57"/>
  <c r="Q136" i="57"/>
  <c r="FE85" i="57"/>
  <c r="DJ85" i="57"/>
  <c r="EK151" i="57"/>
  <c r="BV91" i="57"/>
  <c r="BW91" i="57" s="1"/>
  <c r="CF101" i="57"/>
  <c r="EB87" i="57"/>
  <c r="AF143" i="57"/>
  <c r="DE67" i="57"/>
  <c r="DP160" i="57"/>
  <c r="BR187" i="57"/>
  <c r="CG65" i="57"/>
  <c r="DP69" i="57"/>
  <c r="M168" i="57"/>
  <c r="DL100" i="57"/>
  <c r="FJ47" i="57"/>
  <c r="FK48" i="57" s="1"/>
  <c r="EV69" i="57"/>
  <c r="CH12" i="57"/>
  <c r="FX106" i="57"/>
  <c r="EH96" i="57"/>
  <c r="EI97" i="57" s="1"/>
  <c r="EW142" i="57"/>
  <c r="GK98" i="57"/>
  <c r="EB174" i="57"/>
  <c r="Q75" i="57"/>
  <c r="BL148" i="57"/>
  <c r="AH89" i="57"/>
  <c r="BT179" i="57"/>
  <c r="ED22" i="57"/>
  <c r="N147" i="57"/>
  <c r="EP162" i="57"/>
  <c r="EQ162" i="57" s="1"/>
  <c r="H109" i="57"/>
  <c r="BJ163" i="57"/>
  <c r="EL118" i="57"/>
  <c r="CN69" i="57"/>
  <c r="BV143" i="57"/>
  <c r="FF190" i="57"/>
  <c r="BN192" i="57"/>
  <c r="AK98" i="57"/>
  <c r="GD185" i="57"/>
  <c r="FH135" i="57"/>
  <c r="FJ45" i="57"/>
  <c r="J141" i="57"/>
  <c r="BB89" i="57"/>
  <c r="CL163" i="57"/>
  <c r="EF72" i="57"/>
  <c r="J113" i="57"/>
  <c r="K114" i="57" s="1"/>
  <c r="BX146" i="57"/>
  <c r="AJ138" i="57"/>
  <c r="DH139" i="57"/>
  <c r="CC97" i="57"/>
  <c r="DE165" i="57"/>
  <c r="AH120" i="57"/>
  <c r="CS114" i="57"/>
  <c r="CD127" i="57"/>
  <c r="AV97" i="57"/>
  <c r="CV122" i="57"/>
  <c r="DQ109" i="57"/>
  <c r="Q121" i="57"/>
  <c r="E138" i="57"/>
  <c r="GL90" i="57"/>
  <c r="ER185" i="57"/>
  <c r="R149" i="57"/>
  <c r="DU141" i="57"/>
  <c r="EC106" i="57"/>
  <c r="AL113" i="57"/>
  <c r="DH98" i="57"/>
  <c r="AP119" i="57"/>
  <c r="CG166" i="57"/>
  <c r="AL30" i="57"/>
  <c r="DR179" i="57"/>
  <c r="BE153" i="57"/>
  <c r="DD123" i="57"/>
  <c r="BJ182" i="57"/>
  <c r="AF146" i="57"/>
  <c r="EL146" i="57"/>
  <c r="Z186" i="57"/>
  <c r="CX177" i="57"/>
  <c r="EP95" i="57"/>
  <c r="DX90" i="57"/>
  <c r="FD70" i="57"/>
  <c r="FU170" i="57"/>
  <c r="CH94" i="57"/>
  <c r="R72" i="57"/>
  <c r="S72" i="57" s="1"/>
  <c r="BV96" i="57"/>
  <c r="BW96" i="57" s="1"/>
  <c r="P180" i="57"/>
  <c r="GK84" i="57"/>
  <c r="FH177" i="57"/>
  <c r="BT122" i="57"/>
  <c r="BP113" i="57"/>
  <c r="AC111" i="57"/>
  <c r="BJ78" i="57"/>
  <c r="DU87" i="57"/>
  <c r="CS141" i="57"/>
  <c r="CK144" i="57"/>
  <c r="BI167" i="57"/>
  <c r="CR162" i="57"/>
  <c r="FD105" i="57"/>
  <c r="EF121" i="57"/>
  <c r="CD133" i="57"/>
  <c r="DD184" i="57"/>
  <c r="BJ151" i="57"/>
  <c r="Z187" i="57"/>
  <c r="CT83" i="57"/>
  <c r="BP167" i="57"/>
  <c r="BF102" i="57"/>
  <c r="BG102" i="57" s="1"/>
  <c r="AV129" i="57"/>
  <c r="CX31" i="57"/>
  <c r="T83" i="57"/>
  <c r="CT168" i="57"/>
  <c r="BR178" i="57"/>
  <c r="AJ93" i="57"/>
  <c r="DP82" i="57"/>
  <c r="F149" i="57"/>
  <c r="FF167" i="57"/>
  <c r="FU129" i="57"/>
  <c r="FX175" i="57"/>
  <c r="R154" i="57"/>
  <c r="EC83" i="57"/>
  <c r="EJ146" i="57"/>
  <c r="DP161" i="57"/>
  <c r="Y86" i="57"/>
  <c r="CG183" i="57"/>
  <c r="BR37" i="57"/>
  <c r="BS37" i="57" s="1"/>
  <c r="BF88" i="57"/>
  <c r="BG88" i="57" s="1"/>
  <c r="L160" i="57"/>
  <c r="AT178" i="57"/>
  <c r="CP149" i="57"/>
  <c r="CP148" i="57"/>
  <c r="CR100" i="57"/>
  <c r="DL65" i="57"/>
  <c r="BE139" i="57"/>
  <c r="GK66" i="57"/>
  <c r="V43" i="57"/>
  <c r="E124" i="57"/>
  <c r="BI107" i="57"/>
  <c r="GO72" i="57"/>
  <c r="FM125" i="57"/>
  <c r="FF189" i="57"/>
  <c r="AD120" i="57"/>
  <c r="AD119" i="57"/>
  <c r="CX48" i="57"/>
  <c r="AL47" i="57"/>
  <c r="BI97" i="57"/>
  <c r="ET40" i="57"/>
  <c r="T143" i="57"/>
  <c r="AZ147" i="57"/>
  <c r="ED147" i="57"/>
  <c r="CJ106" i="57"/>
  <c r="CT159" i="57"/>
  <c r="V54" i="57"/>
  <c r="AD131" i="57"/>
  <c r="FT112" i="57"/>
  <c r="AR160" i="57"/>
  <c r="Z110" i="57"/>
  <c r="CV157" i="57"/>
  <c r="EO171" i="57"/>
  <c r="EL163" i="57"/>
  <c r="AR187" i="57"/>
  <c r="CN179" i="57"/>
  <c r="AN124" i="57"/>
  <c r="DU142" i="57"/>
  <c r="CX40" i="57"/>
  <c r="AB102" i="57"/>
  <c r="GH143" i="57"/>
  <c r="BZ185" i="57"/>
  <c r="FH70" i="57"/>
  <c r="ET103" i="57"/>
  <c r="BV165" i="57"/>
  <c r="BW166" i="57" s="1"/>
  <c r="DL86" i="57"/>
  <c r="EW145" i="57"/>
  <c r="FF118" i="57"/>
  <c r="EP159" i="57"/>
  <c r="AG89" i="57"/>
  <c r="DH126" i="57"/>
  <c r="CO88" i="57"/>
  <c r="BH82" i="57"/>
  <c r="FL173" i="57"/>
  <c r="FJ113" i="57"/>
  <c r="D83" i="57"/>
  <c r="DA132" i="57"/>
  <c r="AP179" i="57"/>
  <c r="CK75" i="57"/>
  <c r="FH136" i="57"/>
  <c r="GJ175" i="57"/>
  <c r="GO153" i="57"/>
  <c r="FJ57" i="57"/>
  <c r="CW117" i="57"/>
  <c r="EK101" i="57"/>
  <c r="EO77" i="57"/>
  <c r="EK126" i="57"/>
  <c r="BI154" i="57"/>
  <c r="BY85" i="57"/>
  <c r="EX86" i="57"/>
  <c r="FA133" i="57"/>
  <c r="EV95" i="57"/>
  <c r="ET122" i="57"/>
  <c r="EU122" i="57" s="1"/>
  <c r="DB130" i="57"/>
  <c r="CD156" i="57"/>
  <c r="AL24" i="57"/>
  <c r="DU143" i="57"/>
  <c r="DI134" i="57"/>
  <c r="CF100" i="57"/>
  <c r="H175" i="57"/>
  <c r="BV107" i="57"/>
  <c r="BW108" i="57" s="1"/>
  <c r="N160" i="57"/>
  <c r="DH123" i="57"/>
  <c r="BX122" i="57"/>
  <c r="GO186" i="57"/>
  <c r="CH75" i="57"/>
  <c r="DB166" i="57"/>
  <c r="J181" i="57"/>
  <c r="EP67" i="57"/>
  <c r="BM133" i="57"/>
  <c r="L184" i="57"/>
  <c r="DF145" i="57"/>
  <c r="DG145" i="57" s="1"/>
  <c r="Y78" i="57"/>
  <c r="FR67" i="57"/>
  <c r="BP161" i="57"/>
  <c r="CT79" i="57"/>
  <c r="DH159" i="57"/>
  <c r="CP174" i="57"/>
  <c r="DB78" i="57"/>
  <c r="GD16" i="57"/>
  <c r="ED81" i="57"/>
  <c r="EE82" i="57" s="1"/>
  <c r="AR126" i="57"/>
  <c r="P66" i="57"/>
  <c r="AJ153" i="57"/>
  <c r="DU74" i="57"/>
  <c r="EO168" i="57"/>
  <c r="Y168" i="57"/>
  <c r="CD72" i="57"/>
  <c r="Y108" i="57"/>
  <c r="AR75" i="57"/>
  <c r="BX123" i="57"/>
  <c r="T99" i="57"/>
  <c r="FT156" i="57"/>
  <c r="EB118" i="57"/>
  <c r="AJ180" i="57"/>
  <c r="CC159" i="57"/>
  <c r="DM169" i="57"/>
  <c r="AV161" i="57"/>
  <c r="AO157" i="57"/>
  <c r="FV135" i="57"/>
  <c r="DZ179" i="57"/>
  <c r="EH111" i="57"/>
  <c r="BA136" i="57"/>
  <c r="CD101" i="57"/>
  <c r="R139" i="57"/>
  <c r="AV132" i="57"/>
  <c r="DP75" i="57"/>
  <c r="BE174" i="57"/>
  <c r="BB51" i="57"/>
  <c r="BC51" i="57" s="1"/>
  <c r="CK193" i="57"/>
  <c r="Z194" i="57"/>
  <c r="AA195" i="57" s="1"/>
  <c r="AR129" i="57"/>
  <c r="BY77" i="57"/>
  <c r="FF182" i="57"/>
  <c r="FU147" i="57"/>
  <c r="EP174" i="57"/>
  <c r="BI105" i="57"/>
  <c r="BR191" i="57"/>
  <c r="FD167" i="57"/>
  <c r="FT150" i="57"/>
  <c r="FR127" i="57"/>
  <c r="FB175" i="57"/>
  <c r="CS154" i="57"/>
  <c r="ER173" i="57"/>
  <c r="BP135" i="57"/>
  <c r="M194" i="57"/>
  <c r="FL127" i="57"/>
  <c r="EW163" i="57"/>
  <c r="FX91" i="57"/>
  <c r="BE65" i="57"/>
  <c r="BB106" i="57"/>
  <c r="GF155" i="57"/>
  <c r="FL119" i="57"/>
  <c r="GJ97" i="57"/>
  <c r="FZ139" i="57"/>
  <c r="BI112" i="57"/>
  <c r="I159" i="57"/>
  <c r="BY124" i="57"/>
  <c r="FL183" i="57"/>
  <c r="FP162" i="57"/>
  <c r="BQ87" i="57"/>
  <c r="FY119" i="57"/>
  <c r="EP157" i="57"/>
  <c r="DL110" i="57"/>
  <c r="GG174" i="57"/>
  <c r="DX150" i="57"/>
  <c r="DR107" i="57"/>
  <c r="EJ69" i="57"/>
  <c r="DE64" i="57"/>
  <c r="CR141" i="57"/>
  <c r="DN156" i="57"/>
  <c r="DI124" i="57"/>
  <c r="GK90" i="57"/>
  <c r="EX172" i="57"/>
  <c r="DZ112" i="57"/>
  <c r="FP90" i="57"/>
  <c r="X122" i="57"/>
  <c r="AX158" i="57"/>
  <c r="AY159" i="57" s="1"/>
  <c r="BN75" i="57"/>
  <c r="AJ160" i="57"/>
  <c r="FD76" i="57"/>
  <c r="M127" i="57"/>
  <c r="GG167" i="57"/>
  <c r="GG124" i="57"/>
  <c r="FE73" i="57"/>
  <c r="R172" i="57"/>
  <c r="U89" i="57"/>
  <c r="BF91" i="57"/>
  <c r="BT109" i="57"/>
  <c r="CX141" i="57"/>
  <c r="CF89" i="57"/>
  <c r="BM106" i="57"/>
  <c r="AJ83" i="57"/>
  <c r="DT75" i="57"/>
  <c r="EL67" i="57"/>
  <c r="DL181" i="57"/>
  <c r="EO142" i="57"/>
  <c r="CF107" i="57"/>
  <c r="CJ72" i="57"/>
  <c r="CP118" i="57"/>
  <c r="DU166" i="57"/>
  <c r="CR72" i="57"/>
  <c r="BT66" i="57"/>
  <c r="BU169" i="57"/>
  <c r="AK73" i="57"/>
  <c r="DQ177" i="57"/>
  <c r="AK83" i="57"/>
  <c r="BJ175" i="57"/>
  <c r="CX122" i="57"/>
  <c r="BH81" i="57"/>
  <c r="AO138" i="57"/>
  <c r="FI135" i="57"/>
  <c r="N94" i="57"/>
  <c r="O95" i="57" s="1"/>
  <c r="BM134" i="57"/>
  <c r="CG179" i="57"/>
  <c r="CJ183" i="57"/>
  <c r="CT89" i="57"/>
  <c r="GD155" i="57"/>
  <c r="GE155" i="57" s="1"/>
  <c r="BL83" i="57"/>
  <c r="CK69" i="57"/>
  <c r="DD78" i="57"/>
  <c r="R122" i="57"/>
  <c r="E153" i="57"/>
  <c r="BF96" i="57"/>
  <c r="CD174" i="57"/>
  <c r="EH106" i="57"/>
  <c r="DA113" i="57"/>
  <c r="BV154" i="57"/>
  <c r="BT76" i="57"/>
  <c r="CH38" i="57"/>
  <c r="EX185" i="57"/>
  <c r="EY185" i="57" s="1"/>
  <c r="BQ84" i="57"/>
  <c r="BD78" i="57"/>
  <c r="CH124" i="57"/>
  <c r="BU76" i="57"/>
  <c r="CF124" i="57"/>
  <c r="EO103" i="57"/>
  <c r="EN118" i="57"/>
  <c r="EX158" i="57"/>
  <c r="FR179" i="57"/>
  <c r="CG174" i="57"/>
  <c r="R101" i="57"/>
  <c r="BR63" i="57"/>
  <c r="ES162" i="57"/>
  <c r="CB91" i="57"/>
  <c r="CH134" i="57"/>
  <c r="CI134" i="57" s="1"/>
  <c r="M126" i="57"/>
  <c r="ED109" i="57"/>
  <c r="EC86" i="57"/>
  <c r="CL126" i="57"/>
  <c r="EJ143" i="57"/>
  <c r="CZ154" i="57"/>
  <c r="T147" i="57"/>
  <c r="CH178" i="57"/>
  <c r="FV147" i="57"/>
  <c r="EZ114" i="57"/>
  <c r="J142" i="57"/>
  <c r="DM96" i="57"/>
  <c r="D185" i="57"/>
  <c r="BH137" i="57"/>
  <c r="EH129" i="57"/>
  <c r="AH175" i="57"/>
  <c r="CJ145" i="57"/>
  <c r="AZ134" i="57"/>
  <c r="CV107" i="57"/>
  <c r="FH127" i="57"/>
  <c r="BM110" i="57"/>
  <c r="FJ19" i="57"/>
  <c r="CT134" i="57"/>
  <c r="CU134" i="57" s="1"/>
  <c r="AL12" i="57"/>
  <c r="DT81" i="57"/>
  <c r="GD19" i="57"/>
  <c r="AH91" i="57"/>
  <c r="EH105" i="57"/>
  <c r="CZ158" i="57"/>
  <c r="EF178" i="57"/>
  <c r="DB158" i="57"/>
  <c r="BE175" i="57"/>
  <c r="CJ187" i="57"/>
  <c r="AP177" i="57"/>
  <c r="EN83" i="57"/>
  <c r="GG82" i="57"/>
  <c r="FH190" i="57"/>
  <c r="GP134" i="57"/>
  <c r="DD151" i="57"/>
  <c r="DR79" i="57"/>
  <c r="DQ75" i="57"/>
  <c r="EW107" i="57"/>
  <c r="AG181" i="57"/>
  <c r="BT112" i="57"/>
  <c r="DH91" i="57"/>
  <c r="BY107" i="57"/>
  <c r="FD154" i="57"/>
  <c r="FH64" i="57"/>
  <c r="DZ139" i="57"/>
  <c r="EV74" i="57"/>
  <c r="EC109" i="57"/>
  <c r="DN173" i="57"/>
  <c r="DI103" i="57"/>
  <c r="FD118" i="57"/>
  <c r="CV179" i="57"/>
  <c r="BL181" i="57"/>
  <c r="BR125" i="57"/>
  <c r="BA167" i="57"/>
  <c r="EP72" i="57"/>
  <c r="EP71" i="57"/>
  <c r="EH131" i="57"/>
  <c r="EK163" i="57"/>
  <c r="DN58" i="57"/>
  <c r="BQ79" i="57"/>
  <c r="AB98" i="57"/>
  <c r="Z125" i="57"/>
  <c r="DE88" i="57"/>
  <c r="AP115" i="57"/>
  <c r="FI134" i="57"/>
  <c r="EV105" i="57"/>
  <c r="CK184" i="57"/>
  <c r="ET110" i="57"/>
  <c r="EU110" i="57" s="1"/>
  <c r="FM193" i="57"/>
  <c r="BJ94" i="57"/>
  <c r="BJ93" i="57"/>
  <c r="CG78" i="57"/>
  <c r="D150" i="57"/>
  <c r="J81" i="57"/>
  <c r="K82" i="57" s="1"/>
  <c r="AD117" i="57"/>
  <c r="EK148" i="57"/>
  <c r="CG71" i="57"/>
  <c r="FH85" i="57"/>
  <c r="BA138" i="57"/>
  <c r="Y97" i="57"/>
  <c r="BV185" i="57"/>
  <c r="BW186" i="57" s="1"/>
  <c r="GH151" i="57"/>
  <c r="J161" i="57"/>
  <c r="AW91" i="57"/>
  <c r="CF183" i="57"/>
  <c r="CR98" i="57"/>
  <c r="GO108" i="57"/>
  <c r="Q90" i="57"/>
  <c r="DR99" i="57"/>
  <c r="BD73" i="57"/>
  <c r="DQ155" i="57"/>
  <c r="Y95" i="57"/>
  <c r="DI91" i="57"/>
  <c r="BA175" i="57"/>
  <c r="AO107" i="57"/>
  <c r="BF134" i="57"/>
  <c r="CS70" i="57"/>
  <c r="AV139" i="57"/>
  <c r="CZ77" i="57"/>
  <c r="BQ96" i="57"/>
  <c r="BQ154" i="57"/>
  <c r="AH110" i="57"/>
  <c r="AH109" i="57"/>
  <c r="N170" i="57"/>
  <c r="CZ79" i="57"/>
  <c r="CK94" i="57"/>
  <c r="CL191" i="57"/>
  <c r="DI150" i="57"/>
  <c r="BP64" i="57"/>
  <c r="AK74" i="57"/>
  <c r="EJ120" i="57"/>
  <c r="DA100" i="57"/>
  <c r="AW110" i="57"/>
  <c r="GN134" i="57"/>
  <c r="X179" i="57"/>
  <c r="BI115" i="57"/>
  <c r="DP95" i="57"/>
  <c r="AG171" i="57"/>
  <c r="BZ136" i="57"/>
  <c r="CK88" i="57"/>
  <c r="FE182" i="57"/>
  <c r="T93" i="57"/>
  <c r="BI175" i="57"/>
  <c r="DB136" i="57"/>
  <c r="DC136" i="57" s="1"/>
  <c r="AT64" i="57"/>
  <c r="AU65" i="57" s="1"/>
  <c r="CF67" i="57"/>
  <c r="ED29" i="57"/>
  <c r="BH178" i="57"/>
  <c r="DT91" i="57"/>
  <c r="CD139" i="57"/>
  <c r="CE139" i="57" s="1"/>
  <c r="FX101" i="57"/>
  <c r="BI109" i="57"/>
  <c r="CH84" i="57"/>
  <c r="CH83" i="57"/>
  <c r="AB161" i="57"/>
  <c r="CL135" i="57"/>
  <c r="CM136" i="57" s="1"/>
  <c r="BY137" i="57"/>
  <c r="CJ75" i="57"/>
  <c r="E173" i="57"/>
  <c r="CC192" i="57"/>
  <c r="AK113" i="57"/>
  <c r="AP162" i="57"/>
  <c r="AP161" i="57"/>
  <c r="T121" i="57"/>
  <c r="GP73" i="57"/>
  <c r="CC141" i="57"/>
  <c r="EN108" i="57"/>
  <c r="FD81" i="57"/>
  <c r="DJ127" i="57"/>
  <c r="Q119" i="57"/>
  <c r="L187" i="57"/>
  <c r="Y103" i="57"/>
  <c r="EF76" i="57"/>
  <c r="BP125" i="57"/>
  <c r="BV79" i="57"/>
  <c r="AO150" i="57"/>
  <c r="CD81" i="57"/>
  <c r="BN169" i="57"/>
  <c r="BO170" i="57" s="1"/>
  <c r="BL130" i="57"/>
  <c r="EG96" i="57"/>
  <c r="D155" i="57"/>
  <c r="AP143" i="57"/>
  <c r="AJ158" i="57"/>
  <c r="Y98" i="57"/>
  <c r="CC135" i="57"/>
  <c r="Q71" i="57"/>
  <c r="CF122" i="57"/>
  <c r="BA110" i="57"/>
  <c r="CJ66" i="57"/>
  <c r="U134" i="57"/>
  <c r="ED123" i="57"/>
  <c r="ET142" i="57"/>
  <c r="EU142" i="57" s="1"/>
  <c r="V70" i="57"/>
  <c r="M155" i="57"/>
  <c r="R181" i="57"/>
  <c r="EW131" i="57"/>
  <c r="DN24" i="57"/>
  <c r="DN147" i="57"/>
  <c r="DO147" i="57" s="1"/>
  <c r="BF126" i="57"/>
  <c r="CO132" i="57"/>
  <c r="CG79" i="57"/>
  <c r="DB95" i="57"/>
  <c r="FH84" i="57"/>
  <c r="DN132" i="57"/>
  <c r="DO132" i="57" s="1"/>
  <c r="BE77" i="57"/>
  <c r="CJ123" i="57"/>
  <c r="BN134" i="57"/>
  <c r="DY153" i="57"/>
  <c r="CB77" i="57"/>
  <c r="F47" i="57"/>
  <c r="G47" i="57" s="1"/>
  <c r="EP106" i="57"/>
  <c r="BJ148" i="57"/>
  <c r="H79" i="57"/>
  <c r="X169" i="57"/>
  <c r="AG107" i="57"/>
  <c r="CP158" i="57"/>
  <c r="ER133" i="57"/>
  <c r="EX163" i="57"/>
  <c r="DV174" i="57"/>
  <c r="AZ119" i="57"/>
  <c r="DV169" i="57"/>
  <c r="FD111" i="57"/>
  <c r="BE129" i="57"/>
  <c r="EZ90" i="57"/>
  <c r="E178" i="57"/>
  <c r="FJ130" i="57"/>
  <c r="ET29" i="57"/>
  <c r="DN38" i="57"/>
  <c r="DI178" i="57"/>
  <c r="EJ138" i="57"/>
  <c r="X136" i="57"/>
  <c r="DR160" i="57"/>
  <c r="DR159" i="57"/>
  <c r="GH134" i="57"/>
  <c r="FI100" i="57"/>
  <c r="EJ137" i="57"/>
  <c r="EZ110" i="57"/>
  <c r="FX173" i="57"/>
  <c r="AC192" i="57"/>
  <c r="FJ191" i="57"/>
  <c r="FK191" i="57" s="1"/>
  <c r="GG173" i="57"/>
  <c r="GD177" i="57"/>
  <c r="ED158" i="57"/>
  <c r="AC109" i="57"/>
  <c r="FI155" i="57"/>
  <c r="AS113" i="57"/>
  <c r="AF109" i="57"/>
  <c r="ER142" i="57"/>
  <c r="FL87" i="57"/>
  <c r="DA133" i="57"/>
  <c r="EW118" i="57"/>
  <c r="DH182" i="57"/>
  <c r="DF85" i="57"/>
  <c r="DP147" i="57"/>
  <c r="BU175" i="57"/>
  <c r="BR54" i="57"/>
  <c r="GL145" i="57"/>
  <c r="GM145" i="57" s="1"/>
  <c r="BJ165" i="57"/>
  <c r="FD97" i="57"/>
  <c r="DL119" i="57"/>
  <c r="GO180" i="57"/>
  <c r="BZ124" i="57"/>
  <c r="U114" i="57"/>
  <c r="AD135" i="57"/>
  <c r="AS186" i="57"/>
  <c r="AX121" i="57"/>
  <c r="AF85" i="57"/>
  <c r="EX90" i="57"/>
  <c r="AL16" i="57"/>
  <c r="DL131" i="57"/>
  <c r="DY174" i="57"/>
  <c r="EN78" i="57"/>
  <c r="AS157" i="57"/>
  <c r="BR57" i="57"/>
  <c r="CP157" i="57"/>
  <c r="CQ157" i="57" s="1"/>
  <c r="BT67" i="57"/>
  <c r="EB93" i="57"/>
  <c r="DM87" i="57"/>
  <c r="M75" i="57"/>
  <c r="CH21" i="57"/>
  <c r="CC108" i="57"/>
  <c r="CN155" i="57"/>
  <c r="ET101" i="57"/>
  <c r="BN148" i="57"/>
  <c r="CR167" i="57"/>
  <c r="EN154" i="57"/>
  <c r="BU124" i="57"/>
  <c r="FJ25" i="57"/>
  <c r="GC119" i="57"/>
  <c r="FI186" i="57"/>
  <c r="EN149" i="57"/>
  <c r="BM146" i="57"/>
  <c r="AD170" i="57"/>
  <c r="E172" i="57"/>
  <c r="DT151" i="57"/>
  <c r="BT166" i="57"/>
  <c r="AO163" i="57"/>
  <c r="DI89" i="57"/>
  <c r="DM70" i="57"/>
  <c r="BR69" i="57"/>
  <c r="CR85" i="57"/>
  <c r="CG145" i="57"/>
  <c r="I100" i="57"/>
  <c r="CJ93" i="57"/>
  <c r="BT69" i="57"/>
  <c r="R151" i="57"/>
  <c r="AW87" i="57"/>
  <c r="EJ139" i="57"/>
  <c r="BM178" i="57"/>
  <c r="BI77" i="57"/>
  <c r="BL159" i="57"/>
  <c r="BJ83" i="57"/>
  <c r="DV134" i="57"/>
  <c r="DW134" i="57" s="1"/>
  <c r="CC168" i="57"/>
  <c r="EH137" i="57"/>
  <c r="EI137" i="57" s="1"/>
  <c r="DE109" i="57"/>
  <c r="AT167" i="57"/>
  <c r="DI132" i="57"/>
  <c r="CG110" i="57"/>
  <c r="CB141" i="57"/>
  <c r="AL137" i="57"/>
  <c r="AM137" i="57" s="1"/>
  <c r="CS130" i="57"/>
  <c r="F97" i="57"/>
  <c r="AP91" i="57"/>
  <c r="DV91" i="57"/>
  <c r="BU185" i="57"/>
  <c r="BR29" i="57"/>
  <c r="BS29" i="57" s="1"/>
  <c r="BN119" i="57"/>
  <c r="CF118" i="57"/>
  <c r="CW168" i="57"/>
  <c r="AK85" i="57"/>
  <c r="BM168" i="57"/>
  <c r="AH117" i="57"/>
  <c r="AI118" i="57" s="1"/>
  <c r="AL37" i="57"/>
  <c r="AM37" i="57" s="1"/>
  <c r="EN155" i="57"/>
  <c r="CH96" i="57"/>
  <c r="ES121" i="57"/>
  <c r="DI85" i="57"/>
  <c r="CH147" i="57"/>
  <c r="CN110" i="57"/>
  <c r="M91" i="57"/>
  <c r="CN72" i="57"/>
  <c r="EB149" i="57"/>
  <c r="DF155" i="57"/>
  <c r="DB121" i="57"/>
  <c r="DJ103" i="57"/>
  <c r="DR139" i="57"/>
  <c r="DF124" i="57"/>
  <c r="AN64" i="57"/>
  <c r="BA105" i="57"/>
  <c r="BI178" i="57"/>
  <c r="CD172" i="57"/>
  <c r="EL161" i="57"/>
  <c r="AN106" i="57"/>
  <c r="AS117" i="57"/>
  <c r="DQ98" i="57"/>
  <c r="V114" i="57"/>
  <c r="W115" i="57" s="1"/>
  <c r="BZ158" i="57"/>
  <c r="CA159" i="57" s="1"/>
  <c r="CR189" i="57"/>
  <c r="DE124" i="57"/>
  <c r="EN94" i="57"/>
  <c r="CX161" i="57"/>
  <c r="CY161" i="57" s="1"/>
  <c r="BD153" i="57"/>
  <c r="M133" i="57"/>
  <c r="CT151" i="57"/>
  <c r="CU151" i="57" s="1"/>
  <c r="BY181" i="57"/>
  <c r="CR127" i="57"/>
  <c r="EK178" i="57"/>
  <c r="DF167" i="57"/>
  <c r="CO73" i="57"/>
  <c r="DZ165" i="57"/>
  <c r="BB45" i="57"/>
  <c r="DM134" i="57"/>
  <c r="FB145" i="57"/>
  <c r="GK83" i="57"/>
  <c r="CR151" i="57"/>
  <c r="X163" i="57"/>
  <c r="AG174" i="57"/>
  <c r="BV187" i="57"/>
  <c r="BW187" i="57" s="1"/>
  <c r="AK97" i="57"/>
  <c r="CF79" i="57"/>
  <c r="AZ114" i="57"/>
  <c r="DU160" i="57"/>
  <c r="FT67" i="57"/>
  <c r="CS166" i="57"/>
  <c r="BA155" i="57"/>
  <c r="EL138" i="57"/>
  <c r="ET112" i="57"/>
  <c r="AZ125" i="57"/>
  <c r="GK158" i="57"/>
  <c r="DZ99" i="57"/>
  <c r="FP177" i="57"/>
  <c r="DM83" i="57"/>
  <c r="CH109" i="57"/>
  <c r="CN97" i="57"/>
  <c r="DT158" i="57"/>
  <c r="CO94" i="57"/>
  <c r="L91" i="57"/>
  <c r="DJ136" i="57"/>
  <c r="DK136" i="57" s="1"/>
  <c r="ET156" i="57"/>
  <c r="CW143" i="57"/>
  <c r="FH169" i="57"/>
  <c r="BZ107" i="57"/>
  <c r="CA108" i="57" s="1"/>
  <c r="GH69" i="57"/>
  <c r="DV150" i="57"/>
  <c r="FZ87" i="57"/>
  <c r="DA95" i="57"/>
  <c r="I133" i="57"/>
  <c r="CF148" i="57"/>
  <c r="GF133" i="57"/>
  <c r="FX136" i="57"/>
  <c r="FY174" i="57"/>
  <c r="CV147" i="57"/>
  <c r="AV67" i="57"/>
  <c r="BV114" i="57"/>
  <c r="CD173" i="57"/>
  <c r="CF134" i="57"/>
  <c r="FE130" i="57"/>
  <c r="DY112" i="57"/>
  <c r="BF99" i="57"/>
  <c r="AN70" i="57"/>
  <c r="GH72" i="57"/>
  <c r="EV146" i="57"/>
  <c r="DY132" i="57"/>
  <c r="EZ73" i="57"/>
  <c r="EL82" i="57"/>
  <c r="GN121" i="57"/>
  <c r="CJ78" i="57"/>
  <c r="CL172" i="57"/>
  <c r="AK99" i="57"/>
  <c r="BI174" i="57"/>
  <c r="DI113" i="57"/>
  <c r="AX183" i="57"/>
  <c r="AY184" i="57" s="1"/>
  <c r="BB136" i="57"/>
  <c r="BC136" i="57" s="1"/>
  <c r="DJ67" i="57"/>
  <c r="DK67" i="57" s="1"/>
  <c r="EL136" i="57"/>
  <c r="AF112" i="57"/>
  <c r="FZ121" i="57"/>
  <c r="BZ177" i="57"/>
  <c r="CF97" i="57"/>
  <c r="FB117" i="57"/>
  <c r="BP154" i="57"/>
  <c r="DN124" i="57"/>
  <c r="DO124" i="57" s="1"/>
  <c r="AS180" i="57"/>
  <c r="AV114" i="57"/>
  <c r="CJ91" i="57"/>
  <c r="BV85" i="57"/>
  <c r="BB86" i="57"/>
  <c r="EJ169" i="57"/>
  <c r="AH163" i="57"/>
  <c r="BR48" i="57"/>
  <c r="BI124" i="57"/>
  <c r="CS181" i="57"/>
  <c r="AS109" i="57"/>
  <c r="GF122" i="57"/>
  <c r="EF156" i="57"/>
  <c r="FM126" i="57"/>
  <c r="DV154" i="57"/>
  <c r="CR123" i="57"/>
  <c r="EH149" i="57"/>
  <c r="DR119" i="57"/>
  <c r="BI73" i="57"/>
  <c r="CG184" i="57"/>
  <c r="Y165" i="57"/>
  <c r="CO150" i="57"/>
  <c r="CW100" i="57"/>
  <c r="BA108" i="57"/>
  <c r="DA122" i="57"/>
  <c r="FF131" i="57"/>
  <c r="FG132" i="57" s="1"/>
  <c r="EF137" i="57"/>
  <c r="FV13" i="57"/>
  <c r="AO136" i="57"/>
  <c r="CH87" i="57"/>
  <c r="CV181" i="57"/>
  <c r="CC193" i="57"/>
  <c r="BR129" i="57"/>
  <c r="BS130" i="57" s="1"/>
  <c r="GG117" i="57"/>
  <c r="GL155" i="57"/>
  <c r="AS130" i="57"/>
  <c r="AZ129" i="57"/>
  <c r="Q143" i="57"/>
  <c r="CN150" i="57"/>
  <c r="BP78" i="57"/>
  <c r="V187" i="57"/>
  <c r="L141" i="57"/>
  <c r="I112" i="57"/>
  <c r="BX106" i="57"/>
  <c r="BJ138" i="57"/>
  <c r="BH102" i="57"/>
  <c r="BT89" i="57"/>
  <c r="CX72" i="57"/>
  <c r="CX71" i="57"/>
  <c r="BI139" i="57"/>
  <c r="CC79" i="57"/>
  <c r="BM113" i="57"/>
  <c r="CN71" i="57"/>
  <c r="BA107" i="57"/>
  <c r="BD129" i="57"/>
  <c r="DY186" i="57"/>
  <c r="Y96" i="57"/>
  <c r="CW118" i="57"/>
  <c r="AC136" i="57"/>
  <c r="V59" i="57"/>
  <c r="V170" i="57"/>
  <c r="W170" i="57" s="1"/>
  <c r="CL89" i="57"/>
  <c r="CM90" i="57" s="1"/>
  <c r="CL88" i="57"/>
  <c r="CM88" i="57" s="1"/>
  <c r="BN149" i="57"/>
  <c r="BV175" i="57"/>
  <c r="Q180" i="57"/>
  <c r="CT111" i="57"/>
  <c r="EW122" i="57"/>
  <c r="EK86" i="57"/>
  <c r="FM142" i="57"/>
  <c r="AW100" i="57"/>
  <c r="BL141" i="57"/>
  <c r="U73" i="57"/>
  <c r="EN148" i="57"/>
  <c r="DB117" i="57"/>
  <c r="FJ50" i="57"/>
  <c r="FK51" i="57" s="1"/>
  <c r="BR173" i="57"/>
  <c r="BQ105" i="57"/>
  <c r="BP160" i="57"/>
  <c r="CZ136" i="57"/>
  <c r="EG88" i="57"/>
  <c r="D132" i="57"/>
  <c r="EH115" i="57"/>
  <c r="Y184" i="57"/>
  <c r="BQ139" i="57"/>
  <c r="AT158" i="57"/>
  <c r="AU158" i="57" s="1"/>
  <c r="AV76" i="57"/>
  <c r="FU97" i="57"/>
  <c r="BN136" i="57"/>
  <c r="BN135" i="57"/>
  <c r="BF187" i="57"/>
  <c r="BG187" i="57" s="1"/>
  <c r="CW90" i="57"/>
  <c r="DL137" i="57"/>
  <c r="CS170" i="57"/>
  <c r="F77" i="57"/>
  <c r="CS160" i="57"/>
  <c r="BA93" i="57"/>
  <c r="AV117" i="57"/>
  <c r="DF156" i="57"/>
  <c r="FL190" i="57"/>
  <c r="BR93" i="57"/>
  <c r="CP64" i="57"/>
  <c r="FD87" i="57"/>
  <c r="EB191" i="57"/>
  <c r="EH108" i="57"/>
  <c r="EI109" i="57" s="1"/>
  <c r="AO86" i="57"/>
  <c r="V166" i="57"/>
  <c r="CT161" i="57"/>
  <c r="EF81" i="57"/>
  <c r="ES179" i="57"/>
  <c r="BE86" i="57"/>
  <c r="EH148" i="57"/>
  <c r="FH103" i="57"/>
  <c r="FQ64" i="57"/>
  <c r="DU106" i="57"/>
  <c r="BH86" i="57"/>
  <c r="EC118" i="57"/>
  <c r="BE87" i="57"/>
  <c r="DM91" i="57"/>
  <c r="FE183" i="57"/>
  <c r="DZ111" i="57"/>
  <c r="EK65" i="57"/>
  <c r="GL91" i="57"/>
  <c r="U162" i="57"/>
  <c r="U81" i="57"/>
  <c r="BY174" i="57"/>
  <c r="FJ153" i="57"/>
  <c r="BN72" i="57"/>
  <c r="BN71" i="57"/>
  <c r="DF159" i="57"/>
  <c r="DG159" i="57" s="1"/>
  <c r="FL169" i="57"/>
  <c r="EK177" i="57"/>
  <c r="DY76" i="57"/>
  <c r="DM127" i="57"/>
  <c r="DH102" i="57"/>
  <c r="AW94" i="57"/>
  <c r="BP165" i="57"/>
  <c r="EN86" i="57"/>
  <c r="AD149" i="57"/>
  <c r="FV78" i="57"/>
  <c r="FW79" i="57" s="1"/>
  <c r="FV77" i="57"/>
  <c r="GB110" i="57"/>
  <c r="FJ70" i="57"/>
  <c r="ES67" i="57"/>
  <c r="EF150" i="57"/>
  <c r="DM145" i="57"/>
  <c r="DF183" i="57"/>
  <c r="AR82" i="57"/>
  <c r="CO181" i="57"/>
  <c r="CH142" i="57"/>
  <c r="GK67" i="57"/>
  <c r="CO66" i="57"/>
  <c r="GO82" i="57"/>
  <c r="CN144" i="57"/>
  <c r="DJ139" i="57"/>
  <c r="ED125" i="57"/>
  <c r="EE126" i="57" s="1"/>
  <c r="AL100" i="57"/>
  <c r="AM101" i="57" s="1"/>
  <c r="DL159" i="57"/>
  <c r="F177" i="57"/>
  <c r="I123" i="57"/>
  <c r="CP162" i="57"/>
  <c r="BX183" i="57"/>
  <c r="CP102" i="57"/>
  <c r="CQ102" i="57" s="1"/>
  <c r="DI163" i="57"/>
  <c r="CN190" i="57"/>
  <c r="BH103" i="57"/>
  <c r="CF133" i="57"/>
  <c r="DA107" i="57"/>
  <c r="J178" i="57"/>
  <c r="K179" i="57" s="1"/>
  <c r="DA190" i="57"/>
  <c r="CP89" i="57"/>
  <c r="CF95" i="57"/>
  <c r="DX125" i="57"/>
  <c r="AP160" i="57"/>
  <c r="AQ161" i="57" s="1"/>
  <c r="BH160" i="57"/>
  <c r="AW138" i="57"/>
  <c r="FB70" i="57"/>
  <c r="FC71" i="57" s="1"/>
  <c r="FV119" i="57"/>
  <c r="AL153" i="57"/>
  <c r="AZ138" i="57"/>
  <c r="DY88" i="57"/>
  <c r="BE114" i="57"/>
  <c r="BX84" i="57"/>
  <c r="BI84" i="57"/>
  <c r="DD154" i="57"/>
  <c r="AW132" i="57"/>
  <c r="CG89" i="57"/>
  <c r="ES69" i="57"/>
  <c r="EW179" i="57"/>
  <c r="BY123" i="57"/>
  <c r="EG163" i="57"/>
  <c r="FH72" i="57"/>
  <c r="Y70" i="57"/>
  <c r="FT106" i="57"/>
  <c r="CV178" i="57"/>
  <c r="DF178" i="57"/>
  <c r="R162" i="57"/>
  <c r="ET187" i="57"/>
  <c r="Y75" i="57"/>
  <c r="T151" i="57"/>
  <c r="BT144" i="57"/>
  <c r="FB166" i="57"/>
  <c r="BD148" i="57"/>
  <c r="CB138" i="57"/>
  <c r="EO127" i="57"/>
  <c r="EF79" i="57"/>
  <c r="Z182" i="57"/>
  <c r="BB190" i="57"/>
  <c r="BN109" i="57"/>
  <c r="CX95" i="57"/>
  <c r="CY95" i="57" s="1"/>
  <c r="CK175" i="57"/>
  <c r="CG112" i="57"/>
  <c r="ES74" i="57"/>
  <c r="BL109" i="57"/>
  <c r="CF138" i="57"/>
  <c r="FZ126" i="57"/>
  <c r="GA126" i="57" s="1"/>
  <c r="D175" i="57"/>
  <c r="FY122" i="57"/>
  <c r="DA72" i="57"/>
  <c r="DM150" i="57"/>
  <c r="BD117" i="57"/>
  <c r="CT136" i="57"/>
  <c r="CJ168" i="57"/>
  <c r="I163" i="57"/>
  <c r="BA90" i="57"/>
  <c r="AJ134" i="57"/>
  <c r="Q97" i="57"/>
  <c r="CH119" i="57"/>
  <c r="AV189" i="57"/>
  <c r="CF167" i="57"/>
  <c r="CJ133" i="57"/>
  <c r="BB73" i="57"/>
  <c r="BA160" i="57"/>
  <c r="AS97" i="57"/>
  <c r="CX50" i="57"/>
  <c r="BM135" i="57"/>
  <c r="AX102" i="57"/>
  <c r="DH141" i="57"/>
  <c r="ET64" i="57"/>
  <c r="CS179" i="57"/>
  <c r="BB61" i="57"/>
  <c r="BC62" i="57" s="1"/>
  <c r="DY189" i="57"/>
  <c r="N165" i="57"/>
  <c r="DB132" i="57"/>
  <c r="Y76" i="57"/>
  <c r="AV184" i="57"/>
  <c r="BE110" i="57"/>
  <c r="DB70" i="57"/>
  <c r="AN94" i="57"/>
  <c r="AP137" i="57"/>
  <c r="AD182" i="57"/>
  <c r="BY182" i="57"/>
  <c r="DJ141" i="57"/>
  <c r="CX172" i="57"/>
  <c r="AT160" i="57"/>
  <c r="AU160" i="57" s="1"/>
  <c r="CF72" i="57"/>
  <c r="F85" i="57"/>
  <c r="G86" i="57" s="1"/>
  <c r="FP120" i="57"/>
  <c r="BD90" i="57"/>
  <c r="DA77" i="57"/>
  <c r="L148" i="57"/>
  <c r="AT77" i="57"/>
  <c r="BV83" i="57"/>
  <c r="BW83" i="57" s="1"/>
  <c r="BQ98" i="57"/>
  <c r="DQ79" i="57"/>
  <c r="Q156" i="57"/>
  <c r="AV115" i="57"/>
  <c r="ET181" i="57"/>
  <c r="DX184" i="57"/>
  <c r="EJ167" i="57"/>
  <c r="BF84" i="57"/>
  <c r="V111" i="57"/>
  <c r="EL66" i="57"/>
  <c r="EL65" i="57"/>
  <c r="GF145" i="57"/>
  <c r="DD101" i="57"/>
  <c r="EN117" i="57"/>
  <c r="DI90" i="57"/>
  <c r="FJ182" i="57"/>
  <c r="FK183" i="57" s="1"/>
  <c r="BF114" i="57"/>
  <c r="EV108" i="57"/>
  <c r="EN190" i="57"/>
  <c r="GN107" i="57"/>
  <c r="DJ179" i="57"/>
  <c r="CC85" i="57"/>
  <c r="EB183" i="57"/>
  <c r="BI180" i="57"/>
  <c r="DZ102" i="57"/>
  <c r="EA103" i="57" s="1"/>
  <c r="FP69" i="57"/>
  <c r="EB192" i="57"/>
  <c r="AV124" i="57"/>
  <c r="Z66" i="57"/>
  <c r="AX125" i="57"/>
  <c r="X96" i="57"/>
  <c r="E137" i="57"/>
  <c r="CZ64" i="57"/>
  <c r="DZ158" i="57"/>
  <c r="EA158" i="57" s="1"/>
  <c r="DD118" i="57"/>
  <c r="DH156" i="57"/>
  <c r="EH173" i="57"/>
  <c r="DL178" i="57"/>
  <c r="FH175" i="57"/>
  <c r="EB120" i="57"/>
  <c r="CZ85" i="57"/>
  <c r="CX19" i="57"/>
  <c r="D180" i="57"/>
  <c r="FV28" i="57"/>
  <c r="CN137" i="57"/>
  <c r="DR161" i="57"/>
  <c r="GN115" i="57"/>
  <c r="EF149" i="57"/>
  <c r="BQ190" i="57"/>
  <c r="AG150" i="57"/>
  <c r="FM122" i="57"/>
  <c r="CN136" i="57"/>
  <c r="BZ117" i="57"/>
  <c r="GF131" i="57"/>
  <c r="FP138" i="57"/>
  <c r="EO107" i="57"/>
  <c r="AT146" i="57"/>
  <c r="GO89" i="57"/>
  <c r="EB173" i="57"/>
  <c r="DP167" i="57"/>
  <c r="BB158" i="57"/>
  <c r="DF107" i="57"/>
  <c r="BR113" i="57"/>
  <c r="D86" i="57"/>
  <c r="AZ78" i="57"/>
  <c r="CV76" i="57"/>
  <c r="EL167" i="57"/>
  <c r="EM167" i="57" s="1"/>
  <c r="GH150" i="57"/>
  <c r="BB82" i="57"/>
  <c r="FD100" i="57"/>
  <c r="BR137" i="57"/>
  <c r="DT139" i="57"/>
  <c r="EZ158" i="57"/>
  <c r="DY148" i="57"/>
  <c r="BY67" i="57"/>
  <c r="BX163" i="57"/>
  <c r="BD169" i="57"/>
  <c r="FU111" i="57"/>
  <c r="AF97" i="57"/>
  <c r="DN109" i="57"/>
  <c r="EG72" i="57"/>
  <c r="U94" i="57"/>
  <c r="GH85" i="57"/>
  <c r="BP93" i="57"/>
  <c r="CD67" i="57"/>
  <c r="AR171" i="57"/>
  <c r="BN126" i="57"/>
  <c r="BO126" i="57" s="1"/>
  <c r="DA91" i="57"/>
  <c r="DF100" i="57"/>
  <c r="V160" i="57"/>
  <c r="DQ107" i="57"/>
  <c r="P154" i="57"/>
  <c r="BS91" i="57"/>
  <c r="DH177" i="57"/>
  <c r="DH138" i="57"/>
  <c r="AR90" i="57"/>
  <c r="DJ76" i="57"/>
  <c r="DZ129" i="57"/>
  <c r="X132" i="57"/>
  <c r="EF77" i="57"/>
  <c r="AT84" i="57"/>
  <c r="DZ148" i="57"/>
  <c r="AL60" i="57"/>
  <c r="BQ149" i="57"/>
  <c r="V15" i="57"/>
  <c r="DR155" i="57"/>
  <c r="CG151" i="57"/>
  <c r="DU135" i="57"/>
  <c r="L97" i="57"/>
  <c r="CJ160" i="57"/>
  <c r="DP112" i="57"/>
  <c r="GK87" i="57"/>
  <c r="BQ90" i="57"/>
  <c r="GF75" i="57"/>
  <c r="U185" i="57"/>
  <c r="EL165" i="57"/>
  <c r="DH133" i="57"/>
  <c r="DI187" i="57"/>
  <c r="BY126" i="57"/>
  <c r="CT112" i="57"/>
  <c r="DB89" i="57"/>
  <c r="DC89" i="57" s="1"/>
  <c r="AR65" i="57"/>
  <c r="CS82" i="57"/>
  <c r="BV88" i="57"/>
  <c r="CF139" i="57"/>
  <c r="CS162" i="57"/>
  <c r="BL93" i="57"/>
  <c r="BA183" i="57"/>
  <c r="BZ154" i="57"/>
  <c r="CC106" i="57"/>
  <c r="BU145" i="57"/>
  <c r="CC163" i="57"/>
  <c r="DI172" i="57"/>
  <c r="BU148" i="57"/>
  <c r="CN64" i="57"/>
  <c r="J167" i="57"/>
  <c r="K168" i="57" s="1"/>
  <c r="CV156" i="57"/>
  <c r="BQ81" i="57"/>
  <c r="DA82" i="57"/>
  <c r="BR181" i="57"/>
  <c r="FN83" i="57"/>
  <c r="FO84" i="57" s="1"/>
  <c r="FM184" i="57"/>
  <c r="EZ170" i="57"/>
  <c r="DZ189" i="57"/>
  <c r="AV107" i="57"/>
  <c r="BV167" i="57"/>
  <c r="BF156" i="57"/>
  <c r="I177" i="57"/>
  <c r="AN88" i="57"/>
  <c r="FX89" i="57"/>
  <c r="DQ87" i="57"/>
  <c r="BU84" i="57"/>
  <c r="AF155" i="57"/>
  <c r="GC65" i="57"/>
  <c r="F39" i="57"/>
  <c r="G39" i="57" s="1"/>
  <c r="BH134" i="57"/>
  <c r="AG101" i="57"/>
  <c r="CS77" i="57"/>
  <c r="AC146" i="57"/>
  <c r="BX86" i="57"/>
  <c r="Z185" i="57"/>
  <c r="AD97" i="57"/>
  <c r="GK173" i="57"/>
  <c r="FV23" i="57"/>
  <c r="DR78" i="57"/>
  <c r="DS78" i="57" s="1"/>
  <c r="T106" i="57"/>
  <c r="BP74" i="57"/>
  <c r="AV185" i="57"/>
  <c r="CF163" i="57"/>
  <c r="BE102" i="57"/>
  <c r="DE86" i="57"/>
  <c r="DX182" i="57"/>
  <c r="FY155" i="57"/>
  <c r="M74" i="57"/>
  <c r="AH158" i="57"/>
  <c r="DN18" i="57"/>
  <c r="AW121" i="57"/>
  <c r="BL153" i="57"/>
  <c r="AB141" i="57"/>
  <c r="BQ110" i="57"/>
  <c r="AJ94" i="57"/>
  <c r="BY114" i="57"/>
  <c r="AJ64" i="57"/>
  <c r="CS121" i="57"/>
  <c r="BR131" i="57"/>
  <c r="BS132" i="57" s="1"/>
  <c r="FE184" i="57"/>
  <c r="CN132" i="57"/>
  <c r="L100" i="57"/>
  <c r="DU131" i="57"/>
  <c r="CG139" i="57"/>
  <c r="P158" i="57"/>
  <c r="FJ123" i="57"/>
  <c r="BA87" i="57"/>
  <c r="ED55" i="57"/>
  <c r="EF100" i="57"/>
  <c r="FX133" i="57"/>
  <c r="FU83" i="57"/>
  <c r="BN161" i="57"/>
  <c r="DE65" i="57"/>
  <c r="AF87" i="57"/>
  <c r="FD193" i="57"/>
  <c r="EF90" i="57"/>
  <c r="DB103" i="57"/>
  <c r="CS190" i="57"/>
  <c r="EL114" i="57"/>
  <c r="CS173" i="57"/>
  <c r="DR181" i="57"/>
  <c r="CX52" i="57"/>
  <c r="BZ73" i="57"/>
  <c r="CA74" i="57" s="1"/>
  <c r="CW162" i="57"/>
  <c r="AK192" i="57"/>
  <c r="AG193" i="57"/>
  <c r="FE133" i="57"/>
  <c r="EJ145" i="57"/>
  <c r="FD163" i="57"/>
  <c r="FI183" i="57"/>
  <c r="BE192" i="57"/>
  <c r="FM74" i="57"/>
  <c r="GK150" i="57"/>
  <c r="BF138" i="57"/>
  <c r="BL77" i="57"/>
  <c r="FH184" i="57"/>
  <c r="FD127" i="57"/>
  <c r="FX144" i="57"/>
  <c r="CC100" i="57"/>
  <c r="CR136" i="57"/>
  <c r="AF90" i="57"/>
  <c r="CF114" i="57"/>
  <c r="AK182" i="57"/>
  <c r="I146" i="57"/>
  <c r="BI141" i="57"/>
  <c r="FH146" i="57"/>
  <c r="BY161" i="57"/>
  <c r="CC111" i="57"/>
  <c r="CW114" i="57"/>
  <c r="FJ94" i="57"/>
  <c r="AN74" i="57"/>
  <c r="DU70" i="57"/>
  <c r="GD100" i="57"/>
  <c r="FJ46" i="57"/>
  <c r="BA120" i="57"/>
  <c r="CH110" i="57"/>
  <c r="AD108" i="57"/>
  <c r="AD107" i="57"/>
  <c r="FN130" i="57"/>
  <c r="EJ141" i="57"/>
  <c r="AL64" i="57"/>
  <c r="AM64" i="57" s="1"/>
  <c r="BR85" i="57"/>
  <c r="DN99" i="57"/>
  <c r="H76" i="57"/>
  <c r="FP93" i="57"/>
  <c r="AL26" i="57"/>
  <c r="EN110" i="57"/>
  <c r="BR138" i="57"/>
  <c r="EC150" i="57"/>
  <c r="BH165" i="57"/>
  <c r="AC178" i="57"/>
  <c r="EH143" i="57"/>
  <c r="BP89" i="57"/>
  <c r="BL135" i="57"/>
  <c r="DA160" i="57"/>
  <c r="BP151" i="57"/>
  <c r="R93" i="57"/>
  <c r="EL179" i="57"/>
  <c r="EM179" i="57" s="1"/>
  <c r="Q113" i="57"/>
  <c r="CF117" i="57"/>
  <c r="FJ98" i="57"/>
  <c r="V174" i="57"/>
  <c r="DD74" i="57"/>
  <c r="DU132" i="57"/>
  <c r="CH79" i="57"/>
  <c r="CH78" i="57"/>
  <c r="DA120" i="57"/>
  <c r="FJ115" i="57"/>
  <c r="GL156" i="57"/>
  <c r="GC135" i="57"/>
  <c r="DE171" i="57"/>
  <c r="CB178" i="57"/>
  <c r="DN141" i="57"/>
  <c r="DD178" i="57"/>
  <c r="FX75" i="57"/>
  <c r="EC147" i="57"/>
  <c r="BE76" i="57"/>
  <c r="EC138" i="57"/>
  <c r="FL157" i="57"/>
  <c r="DE183" i="57"/>
  <c r="AZ133" i="57"/>
  <c r="BZ115" i="57"/>
  <c r="GP114" i="57"/>
  <c r="GQ115" i="57" s="1"/>
  <c r="EB155" i="57"/>
  <c r="AS124" i="57"/>
  <c r="CT114" i="57"/>
  <c r="GP159" i="57"/>
  <c r="GQ160" i="57" s="1"/>
  <c r="EG76" i="57"/>
  <c r="FF85" i="57"/>
  <c r="CB65" i="57"/>
  <c r="CS112" i="57"/>
  <c r="BA189" i="57"/>
  <c r="GK178" i="57"/>
  <c r="FH182" i="57"/>
  <c r="AG143" i="57"/>
  <c r="DH189" i="57"/>
  <c r="CN106" i="57"/>
  <c r="DU171" i="57"/>
  <c r="AF86" i="57"/>
  <c r="AF88" i="57"/>
  <c r="GJ125" i="57"/>
  <c r="AL166" i="57"/>
  <c r="AB90" i="57"/>
  <c r="DJ156" i="57"/>
  <c r="DK156" i="57" s="1"/>
  <c r="BY160" i="57"/>
  <c r="ED102" i="57"/>
  <c r="BQ126" i="57"/>
  <c r="CB111" i="57"/>
  <c r="CG99" i="57"/>
  <c r="AG110" i="57"/>
  <c r="FA146" i="57"/>
  <c r="CJ135" i="57"/>
  <c r="BR159" i="57"/>
  <c r="CK89" i="57"/>
  <c r="EF89" i="57"/>
  <c r="EH122" i="57"/>
  <c r="BN83" i="57"/>
  <c r="BO84" i="57" s="1"/>
  <c r="FA186" i="57"/>
  <c r="DH64" i="57"/>
  <c r="GC91" i="57"/>
  <c r="FL131" i="57"/>
  <c r="FQ149" i="57"/>
  <c r="BE118" i="57"/>
  <c r="CW72" i="57"/>
  <c r="AV121" i="57"/>
  <c r="BQ123" i="57"/>
  <c r="Y77" i="57"/>
  <c r="CO144" i="57"/>
  <c r="AB108" i="57"/>
  <c r="BL110" i="57"/>
  <c r="DX67" i="57"/>
  <c r="EG182" i="57"/>
  <c r="P102" i="57"/>
  <c r="CC165" i="57"/>
  <c r="AG185" i="57"/>
  <c r="AD85" i="57"/>
  <c r="BA143" i="57"/>
  <c r="BF147" i="57"/>
  <c r="BG147" i="57" s="1"/>
  <c r="DF83" i="57"/>
  <c r="GL174" i="57"/>
  <c r="CT132" i="57"/>
  <c r="AS178" i="57"/>
  <c r="BE156" i="57"/>
  <c r="CL125" i="57"/>
  <c r="CC150" i="57"/>
  <c r="BX115" i="57"/>
  <c r="CL86" i="57"/>
  <c r="Y83" i="57"/>
  <c r="CF87" i="57"/>
  <c r="CK78" i="57"/>
  <c r="CS67" i="57"/>
  <c r="DB139" i="57"/>
  <c r="CZ141" i="57"/>
  <c r="DA108" i="57"/>
  <c r="AZ69" i="57"/>
  <c r="Q109" i="57"/>
  <c r="BF89" i="57"/>
  <c r="GO131" i="57"/>
  <c r="BP175" i="57"/>
  <c r="AR161" i="57"/>
  <c r="BY98" i="57"/>
  <c r="F71" i="57"/>
  <c r="FY120" i="57"/>
  <c r="AL31" i="57"/>
  <c r="CH148" i="57"/>
  <c r="BD168" i="57"/>
  <c r="EZ108" i="57"/>
  <c r="FX79" i="57"/>
  <c r="FR168" i="57"/>
  <c r="BY113" i="57"/>
  <c r="DD86" i="57"/>
  <c r="FA163" i="57"/>
  <c r="BL161" i="57"/>
  <c r="AT111" i="57"/>
  <c r="FP110" i="57"/>
  <c r="CN145" i="57"/>
  <c r="V120" i="57"/>
  <c r="W121" i="57" s="1"/>
  <c r="AB71" i="57"/>
  <c r="CJ175" i="57"/>
  <c r="J162" i="57"/>
  <c r="R98" i="57"/>
  <c r="S99" i="57" s="1"/>
  <c r="CH89" i="57"/>
  <c r="EW134" i="57"/>
  <c r="BZ118" i="57"/>
  <c r="DZ72" i="57"/>
  <c r="EA72" i="57" s="1"/>
  <c r="CN173" i="57"/>
  <c r="DP90" i="57"/>
  <c r="BZ125" i="57"/>
  <c r="DQ175" i="57"/>
  <c r="BT129" i="57"/>
  <c r="CG109" i="57"/>
  <c r="CH184" i="57"/>
  <c r="M177" i="57"/>
  <c r="BF168" i="57"/>
  <c r="CC88" i="57"/>
  <c r="AR158" i="57"/>
  <c r="U132" i="57"/>
  <c r="FU125" i="57"/>
  <c r="CF155" i="57"/>
  <c r="AB69" i="57"/>
  <c r="BR61" i="57"/>
  <c r="CF86" i="57"/>
  <c r="CO146" i="57"/>
  <c r="H158" i="57"/>
  <c r="BT135" i="57"/>
  <c r="DX155" i="57"/>
  <c r="CB148" i="57"/>
  <c r="DH187" i="57"/>
  <c r="AJ113" i="57"/>
  <c r="DL130" i="57"/>
  <c r="AC147" i="57"/>
  <c r="DM124" i="57"/>
  <c r="FY109" i="57"/>
  <c r="BF100" i="57"/>
  <c r="GH178" i="57"/>
  <c r="BA124" i="57"/>
  <c r="GK109" i="57"/>
  <c r="AL146" i="57"/>
  <c r="AM147" i="57" s="1"/>
  <c r="DY126" i="57"/>
  <c r="CK166" i="57"/>
  <c r="FU81" i="57"/>
  <c r="DL177" i="57"/>
  <c r="EV89" i="57"/>
  <c r="EK175" i="57"/>
  <c r="DA155" i="57"/>
  <c r="F76" i="57"/>
  <c r="EJ172" i="57"/>
  <c r="DM125" i="57"/>
  <c r="FY73" i="57"/>
  <c r="I134" i="57"/>
  <c r="DH119" i="57"/>
  <c r="FR93" i="57"/>
  <c r="FS94" i="57" s="1"/>
  <c r="FA75" i="57"/>
  <c r="BB12" i="57"/>
  <c r="CJ95" i="57"/>
  <c r="ER113" i="57"/>
  <c r="EK110" i="57"/>
  <c r="DA149" i="57"/>
  <c r="DZ95" i="57"/>
  <c r="EH66" i="57"/>
  <c r="EW71" i="57"/>
  <c r="EW182" i="57"/>
  <c r="FY156" i="57"/>
  <c r="GC109" i="57"/>
  <c r="DH179" i="57"/>
  <c r="EO177" i="57"/>
  <c r="CT67" i="57"/>
  <c r="DN94" i="57"/>
  <c r="ES84" i="57"/>
  <c r="EJ133" i="57"/>
  <c r="N158" i="57"/>
  <c r="O159" i="57" s="1"/>
  <c r="BI118" i="57"/>
  <c r="EZ88" i="57"/>
  <c r="GO173" i="57"/>
  <c r="CX171" i="57"/>
  <c r="E170" i="57"/>
  <c r="GN72" i="57"/>
  <c r="EN146" i="57"/>
  <c r="FM136" i="57"/>
  <c r="EN132" i="57"/>
  <c r="GN82" i="57"/>
  <c r="BA165" i="57"/>
  <c r="FL126" i="57"/>
  <c r="DV64" i="57"/>
  <c r="DW65" i="57" s="1"/>
  <c r="EX88" i="57"/>
  <c r="EY88" i="57" s="1"/>
  <c r="DB99" i="57"/>
  <c r="CX17" i="57"/>
  <c r="FV161" i="57"/>
  <c r="BA148" i="57"/>
  <c r="BT163" i="57"/>
  <c r="AN143" i="57"/>
  <c r="CB180" i="57"/>
  <c r="FR113" i="57"/>
  <c r="FS113" i="57" s="1"/>
  <c r="EL174" i="57"/>
  <c r="BA71" i="57"/>
  <c r="CR112" i="57"/>
  <c r="EF96" i="57"/>
  <c r="DQ85" i="57"/>
  <c r="EN144" i="57"/>
  <c r="CC78" i="57"/>
  <c r="CR107" i="57"/>
  <c r="GB156" i="57"/>
  <c r="BJ117" i="57"/>
  <c r="CK124" i="57"/>
  <c r="ET91" i="57"/>
  <c r="EO112" i="57"/>
  <c r="EZ124" i="57"/>
  <c r="GB171" i="57"/>
  <c r="BD112" i="57"/>
  <c r="CR91" i="57"/>
  <c r="BR81" i="57"/>
  <c r="AP149" i="57"/>
  <c r="AQ150" i="57" s="1"/>
  <c r="FH106" i="57"/>
  <c r="GJ111" i="57"/>
  <c r="BB50" i="57"/>
  <c r="EB88" i="57"/>
  <c r="GP113" i="57"/>
  <c r="GQ113" i="57" s="1"/>
  <c r="AP102" i="57"/>
  <c r="AG159" i="57"/>
  <c r="DJ86" i="57"/>
  <c r="CV111" i="57"/>
  <c r="EC175" i="57"/>
  <c r="DD65" i="57"/>
  <c r="U78" i="57"/>
  <c r="CV105" i="57"/>
  <c r="Q190" i="57"/>
  <c r="AW155" i="57"/>
  <c r="BD143" i="57"/>
  <c r="CR102" i="57"/>
  <c r="ET186" i="57"/>
  <c r="BI117" i="57"/>
  <c r="BH162" i="57"/>
  <c r="AB154" i="57"/>
  <c r="GD124" i="57"/>
  <c r="CR118" i="57"/>
  <c r="AC108" i="57"/>
  <c r="X97" i="57"/>
  <c r="BV87" i="57"/>
  <c r="EN168" i="57"/>
  <c r="BV172" i="57"/>
  <c r="BF132" i="57"/>
  <c r="BF106" i="57"/>
  <c r="FZ86" i="57"/>
  <c r="CS109" i="57"/>
  <c r="DD157" i="57"/>
  <c r="DM105" i="57"/>
  <c r="X145" i="57"/>
  <c r="AF171" i="57"/>
  <c r="AW83" i="57"/>
  <c r="BA173" i="57"/>
  <c r="AG70" i="57"/>
  <c r="CZ86" i="57"/>
  <c r="DV158" i="57"/>
  <c r="CP83" i="57"/>
  <c r="GP93" i="57"/>
  <c r="AS135" i="57"/>
  <c r="FV42" i="57"/>
  <c r="DH191" i="57"/>
  <c r="FE76" i="57"/>
  <c r="AO69" i="57"/>
  <c r="DQ179" i="57"/>
  <c r="DB101" i="57"/>
  <c r="GN112" i="57"/>
  <c r="CJ139" i="57"/>
  <c r="DZ156" i="57"/>
  <c r="BE91" i="57"/>
  <c r="AL185" i="57"/>
  <c r="CF142" i="57"/>
  <c r="DD96" i="57"/>
  <c r="AZ187" i="57"/>
  <c r="AN97" i="57"/>
  <c r="DA114" i="57"/>
  <c r="CH156" i="57"/>
  <c r="BB64" i="57"/>
  <c r="CR73" i="57"/>
  <c r="DU181" i="57"/>
  <c r="CH81" i="57"/>
  <c r="CX184" i="57"/>
  <c r="CY184" i="57" s="1"/>
  <c r="ET61" i="57"/>
  <c r="BI149" i="57"/>
  <c r="BE142" i="57"/>
  <c r="ET16" i="57"/>
  <c r="AB95" i="57"/>
  <c r="T117" i="57"/>
  <c r="BA65" i="57"/>
  <c r="BE100" i="57"/>
  <c r="BV129" i="57"/>
  <c r="DF118" i="57"/>
  <c r="AF180" i="57"/>
  <c r="CP96" i="57"/>
  <c r="CQ97" i="57" s="1"/>
  <c r="BB134" i="57"/>
  <c r="BC135" i="57" s="1"/>
  <c r="BX74" i="57"/>
  <c r="V74" i="57"/>
  <c r="BN81" i="57"/>
  <c r="DA182" i="57"/>
  <c r="U165" i="57"/>
  <c r="DH72" i="57"/>
  <c r="FB111" i="57"/>
  <c r="ET162" i="57"/>
  <c r="FJ150" i="57"/>
  <c r="T73" i="57"/>
  <c r="DE105" i="57"/>
  <c r="CO158" i="57"/>
  <c r="Q160" i="57"/>
  <c r="BD177" i="57"/>
  <c r="BT72" i="57"/>
  <c r="GD81" i="57"/>
  <c r="FU142" i="57"/>
  <c r="GN148" i="57"/>
  <c r="GB194" i="57"/>
  <c r="DJ145" i="57"/>
  <c r="BM125" i="57"/>
  <c r="GN178" i="57"/>
  <c r="FE169" i="57"/>
  <c r="AL106" i="57"/>
  <c r="CW158" i="57"/>
  <c r="AP113" i="57"/>
  <c r="BD142" i="57"/>
  <c r="DT154" i="57"/>
  <c r="CG159" i="57"/>
  <c r="J73" i="57"/>
  <c r="DR147" i="57"/>
  <c r="DS147" i="57" s="1"/>
  <c r="FN109" i="57"/>
  <c r="AJ75" i="57"/>
  <c r="FD192" i="57"/>
  <c r="AS94" i="57"/>
  <c r="EP151" i="57"/>
  <c r="ED93" i="57"/>
  <c r="DE98" i="57"/>
  <c r="GN156" i="57"/>
  <c r="EN179" i="57"/>
  <c r="AX64" i="57"/>
  <c r="V61" i="57"/>
  <c r="W61" i="57" s="1"/>
  <c r="H145" i="57"/>
  <c r="DT171" i="57"/>
  <c r="ES101" i="57"/>
  <c r="CL147" i="57"/>
  <c r="CV85" i="57"/>
  <c r="BZ181" i="57"/>
  <c r="CA182" i="57" s="1"/>
  <c r="DN107" i="57"/>
  <c r="BL183" i="57"/>
  <c r="BI98" i="57"/>
  <c r="FJ72" i="57"/>
  <c r="BZ86" i="57"/>
  <c r="GP196" i="57"/>
  <c r="GD112" i="57"/>
  <c r="DY175" i="57"/>
  <c r="FH144" i="57"/>
  <c r="GD103" i="57"/>
  <c r="FE126" i="57"/>
  <c r="EC142" i="57"/>
  <c r="CZ103" i="57"/>
  <c r="DI173" i="57"/>
  <c r="FV120" i="57"/>
  <c r="BM103" i="57"/>
  <c r="EW117" i="57"/>
  <c r="DE99" i="57"/>
  <c r="DZ88" i="57"/>
  <c r="N72" i="57"/>
  <c r="GO91" i="57"/>
  <c r="GG161" i="57"/>
  <c r="CD90" i="57"/>
  <c r="X172" i="57"/>
  <c r="ED83" i="57"/>
  <c r="AH131" i="57"/>
  <c r="AI131" i="57" s="1"/>
  <c r="AD139" i="57"/>
  <c r="N162" i="57"/>
  <c r="L182" i="57"/>
  <c r="Z145" i="57"/>
  <c r="AX192" i="57"/>
  <c r="AY192" i="57" s="1"/>
  <c r="DJ130" i="57"/>
  <c r="EH145" i="57"/>
  <c r="V129" i="57"/>
  <c r="AF148" i="57"/>
  <c r="FJ110" i="57"/>
  <c r="N107" i="57"/>
  <c r="O108" i="57" s="1"/>
  <c r="N106" i="57"/>
  <c r="O106" i="57" s="1"/>
  <c r="BU171" i="57"/>
  <c r="DX146" i="57"/>
  <c r="BX85" i="57"/>
  <c r="EW120" i="57"/>
  <c r="F150" i="57"/>
  <c r="J69" i="57"/>
  <c r="EV86" i="57"/>
  <c r="EZ71" i="57"/>
  <c r="BT157" i="57"/>
  <c r="GD125" i="57"/>
  <c r="BY183" i="57"/>
  <c r="EV82" i="57"/>
  <c r="D84" i="57"/>
  <c r="BR112" i="57"/>
  <c r="FD122" i="57"/>
  <c r="X170" i="57"/>
  <c r="CH106" i="57"/>
  <c r="CI107" i="57" s="1"/>
  <c r="CT177" i="57"/>
  <c r="BZ79" i="57"/>
  <c r="FD101" i="57"/>
  <c r="BB130" i="57"/>
  <c r="CJ86" i="57"/>
  <c r="N110" i="57"/>
  <c r="AN122" i="57"/>
  <c r="AO93" i="57"/>
  <c r="ED103" i="57"/>
  <c r="DL170" i="57"/>
  <c r="EF124" i="57"/>
  <c r="FU159" i="57"/>
  <c r="AC130" i="57"/>
  <c r="AV157" i="57"/>
  <c r="DN114" i="57"/>
  <c r="AZ177" i="57"/>
  <c r="BA102" i="57"/>
  <c r="CG94" i="57"/>
  <c r="FI87" i="57"/>
  <c r="DF148" i="57"/>
  <c r="EX144" i="57"/>
  <c r="EY145" i="57" s="1"/>
  <c r="BY178" i="57"/>
  <c r="BI99" i="57"/>
  <c r="AB167" i="57"/>
  <c r="BJ166" i="57"/>
  <c r="AJ132" i="57"/>
  <c r="CG153" i="57"/>
  <c r="EL154" i="57"/>
  <c r="X72" i="57"/>
  <c r="BN121" i="57"/>
  <c r="BO122" i="57" s="1"/>
  <c r="BN120" i="57"/>
  <c r="CO79" i="57"/>
  <c r="DL96" i="57"/>
  <c r="DR172" i="57"/>
  <c r="DS172" i="57" s="1"/>
  <c r="DD168" i="57"/>
  <c r="Q172" i="57"/>
  <c r="DX109" i="57"/>
  <c r="GD90" i="57"/>
  <c r="CH70" i="57"/>
  <c r="CF120" i="57"/>
  <c r="AF166" i="57"/>
  <c r="DZ142" i="57"/>
  <c r="EA143" i="57" s="1"/>
  <c r="F78" i="57"/>
  <c r="G78" i="57" s="1"/>
  <c r="AH178" i="57"/>
  <c r="BD65" i="57"/>
  <c r="AJ115" i="57"/>
  <c r="H134" i="57"/>
  <c r="EX133" i="57"/>
  <c r="CV110" i="57"/>
  <c r="BL90" i="57"/>
  <c r="AF78" i="57"/>
  <c r="DH129" i="57"/>
  <c r="DY98" i="57"/>
  <c r="DR158" i="57"/>
  <c r="GH122" i="57"/>
  <c r="BU86" i="57"/>
  <c r="DM136" i="57"/>
  <c r="DT182" i="57"/>
  <c r="CD108" i="57"/>
  <c r="FV167" i="57"/>
  <c r="GD77" i="57"/>
  <c r="FU151" i="57"/>
  <c r="FZ132" i="57"/>
  <c r="GA132" i="57" s="1"/>
  <c r="FB103" i="57"/>
  <c r="FC103" i="57" s="1"/>
  <c r="DF75" i="57"/>
  <c r="CP177" i="57"/>
  <c r="AK187" i="57"/>
  <c r="FM190" i="57"/>
  <c r="FF94" i="57"/>
  <c r="CF184" i="57"/>
  <c r="CB122" i="57"/>
  <c r="AK170" i="57"/>
  <c r="BR33" i="57"/>
  <c r="T192" i="57"/>
  <c r="AF101" i="57"/>
  <c r="EV149" i="57"/>
  <c r="DF131" i="57"/>
  <c r="DG132" i="57" s="1"/>
  <c r="AO183" i="57"/>
  <c r="DI175" i="57"/>
  <c r="BP192" i="57"/>
  <c r="BZ88" i="57"/>
  <c r="DM113" i="57"/>
  <c r="GP72" i="57"/>
  <c r="GQ72" i="57" s="1"/>
  <c r="CN135" i="57"/>
  <c r="P108" i="57"/>
  <c r="DH65" i="57"/>
  <c r="BI189" i="57"/>
  <c r="GB129" i="57"/>
  <c r="AF127" i="57"/>
  <c r="CW136" i="57"/>
  <c r="BY94" i="57"/>
  <c r="EH94" i="57"/>
  <c r="BA127" i="57"/>
  <c r="BH100" i="57"/>
  <c r="DR187" i="57"/>
  <c r="E171" i="57"/>
  <c r="EO162" i="57"/>
  <c r="GJ65" i="57"/>
  <c r="DI181" i="57"/>
  <c r="FI138" i="57"/>
  <c r="FD131" i="57"/>
  <c r="EK166" i="57"/>
  <c r="EP178" i="57"/>
  <c r="EQ179" i="57" s="1"/>
  <c r="DF171" i="57"/>
  <c r="DR109" i="57"/>
  <c r="DN165" i="57"/>
  <c r="AK81" i="57"/>
  <c r="BB42" i="57"/>
  <c r="ED108" i="57"/>
  <c r="GD123" i="57"/>
  <c r="ER120" i="57"/>
  <c r="FJ61" i="57"/>
  <c r="DH178" i="57"/>
  <c r="CO143" i="57"/>
  <c r="CB115" i="57"/>
  <c r="DI97" i="57"/>
  <c r="Z162" i="57"/>
  <c r="AZ131" i="57"/>
  <c r="BL167" i="57"/>
  <c r="AZ149" i="57"/>
  <c r="AR143" i="57"/>
  <c r="AX151" i="57"/>
  <c r="DN35" i="57"/>
  <c r="AP131" i="57"/>
  <c r="AG133" i="57"/>
  <c r="GH108" i="57"/>
  <c r="BZ143" i="57"/>
  <c r="CS111" i="57"/>
  <c r="T107" i="57"/>
  <c r="L158" i="57"/>
  <c r="DN115" i="57"/>
  <c r="CX101" i="57"/>
  <c r="BH101" i="57"/>
  <c r="CJ142" i="57"/>
  <c r="EB130" i="57"/>
  <c r="CS178" i="57"/>
  <c r="BH122" i="57"/>
  <c r="AL50" i="57"/>
  <c r="M89" i="57"/>
  <c r="L73" i="57"/>
  <c r="EK107" i="57"/>
  <c r="EV137" i="57"/>
  <c r="AK174" i="57"/>
  <c r="N148" i="57"/>
  <c r="AS170" i="57"/>
  <c r="BB35" i="57"/>
  <c r="BI123" i="57"/>
  <c r="CF179" i="57"/>
  <c r="DB126" i="57"/>
  <c r="DC126" i="57" s="1"/>
  <c r="CZ106" i="57"/>
  <c r="DF172" i="57"/>
  <c r="CL142" i="57"/>
  <c r="BR162" i="57"/>
  <c r="BS162" i="57" s="1"/>
  <c r="DJ174" i="57"/>
  <c r="DI131" i="57"/>
  <c r="DY138" i="57"/>
  <c r="L130" i="57"/>
  <c r="BT153" i="57"/>
  <c r="BE72" i="57"/>
  <c r="BD84" i="57"/>
  <c r="P141" i="57"/>
  <c r="BT178" i="57"/>
  <c r="BD157" i="57"/>
  <c r="BB95" i="57"/>
  <c r="FV25" i="57"/>
  <c r="DY69" i="57"/>
  <c r="AB185" i="57"/>
  <c r="Q64" i="57"/>
  <c r="AV75" i="57"/>
  <c r="CP131" i="57"/>
  <c r="AV113" i="57"/>
  <c r="DX126" i="57"/>
  <c r="FA70" i="57"/>
  <c r="AN190" i="57"/>
  <c r="AV147" i="57"/>
  <c r="BB58" i="57"/>
  <c r="FP134" i="57"/>
  <c r="EO73" i="57"/>
  <c r="DP127" i="57"/>
  <c r="FX69" i="57"/>
  <c r="AV163" i="57"/>
  <c r="CK170" i="57"/>
  <c r="CR165" i="57"/>
  <c r="AX93" i="57"/>
  <c r="BV99" i="57"/>
  <c r="BP95" i="57"/>
  <c r="CC123" i="57"/>
  <c r="BL99" i="57"/>
  <c r="ES64" i="57"/>
  <c r="H187" i="57"/>
  <c r="M171" i="57"/>
  <c r="BT162" i="57"/>
  <c r="DD72" i="57"/>
  <c r="CO95" i="57"/>
  <c r="DV90" i="57"/>
  <c r="DA88" i="57"/>
  <c r="BP94" i="57"/>
  <c r="BZ173" i="57"/>
  <c r="CA173" i="57" s="1"/>
  <c r="CC89" i="57"/>
  <c r="BJ156" i="57"/>
  <c r="BU72" i="57"/>
  <c r="BY153" i="57"/>
  <c r="AK127" i="57"/>
  <c r="DJ114" i="57"/>
  <c r="EG174" i="57"/>
  <c r="CH182" i="57"/>
  <c r="CI182" i="57" s="1"/>
  <c r="DN170" i="57"/>
  <c r="AJ147" i="57"/>
  <c r="BU127" i="57"/>
  <c r="AC79" i="57"/>
  <c r="CD122" i="57"/>
  <c r="EH146" i="57"/>
  <c r="BT180" i="57"/>
  <c r="DL125" i="57"/>
  <c r="BE149" i="57"/>
  <c r="BQ169" i="57"/>
  <c r="AN110" i="57"/>
  <c r="CX127" i="57"/>
  <c r="CY127" i="57" s="1"/>
  <c r="DD84" i="57"/>
  <c r="DU137" i="57"/>
  <c r="CC138" i="57"/>
  <c r="CP144" i="57"/>
  <c r="CQ145" i="57" s="1"/>
  <c r="ED174" i="57"/>
  <c r="AG182" i="57"/>
  <c r="BJ87" i="57"/>
  <c r="BK88" i="57" s="1"/>
  <c r="FX87" i="57"/>
  <c r="CO119" i="57"/>
  <c r="BZ157" i="57"/>
  <c r="BR133" i="57"/>
  <c r="BS133" i="57" s="1"/>
  <c r="Z86" i="57"/>
  <c r="AA86" i="57" s="1"/>
  <c r="AW171" i="57"/>
  <c r="CV155" i="57"/>
  <c r="DX163" i="57"/>
  <c r="CB86" i="57"/>
  <c r="EX113" i="57"/>
  <c r="F42" i="57"/>
  <c r="G42" i="57" s="1"/>
  <c r="EV173" i="57"/>
  <c r="DA74" i="57"/>
  <c r="ET93" i="57"/>
  <c r="CX90" i="57"/>
  <c r="BH135" i="57"/>
  <c r="AF74" i="57"/>
  <c r="BE113" i="57"/>
  <c r="EJ97" i="57"/>
  <c r="BR166" i="57"/>
  <c r="BS167" i="57" s="1"/>
  <c r="FR166" i="57"/>
  <c r="FS166" i="57" s="1"/>
  <c r="DN179" i="57"/>
  <c r="DO180" i="57" s="1"/>
  <c r="EN172" i="57"/>
  <c r="DI149" i="57"/>
  <c r="EW180" i="57"/>
  <c r="AN115" i="57"/>
  <c r="FP85" i="57"/>
  <c r="DR105" i="57"/>
  <c r="BX72" i="57"/>
  <c r="CN158" i="57"/>
  <c r="EF120" i="57"/>
  <c r="DE143" i="57"/>
  <c r="BR147" i="57"/>
  <c r="BS148" i="57" s="1"/>
  <c r="R96" i="57"/>
  <c r="EW191" i="57"/>
  <c r="DU172" i="57"/>
  <c r="DE108" i="57"/>
  <c r="CR105" i="57"/>
  <c r="V190" i="57"/>
  <c r="W190" i="57" s="1"/>
  <c r="AT119" i="57"/>
  <c r="BX139" i="57"/>
  <c r="CH118" i="57"/>
  <c r="CI118" i="57" s="1"/>
  <c r="CX46" i="57"/>
  <c r="Q157" i="57"/>
  <c r="DQ142" i="57"/>
  <c r="DU100" i="57"/>
  <c r="GB66" i="57"/>
  <c r="EC156" i="57"/>
  <c r="FY79" i="57"/>
  <c r="EJ71" i="57"/>
  <c r="FF83" i="57"/>
  <c r="EN124" i="57"/>
  <c r="FA79" i="57"/>
  <c r="AS173" i="57"/>
  <c r="EV160" i="57"/>
  <c r="EX73" i="57"/>
  <c r="GO171" i="57"/>
  <c r="CW177" i="57"/>
  <c r="DL146" i="57"/>
  <c r="AO84" i="57"/>
  <c r="DQ132" i="57"/>
  <c r="M115" i="57"/>
  <c r="EH177" i="57"/>
  <c r="GG85" i="57"/>
  <c r="BM148" i="57"/>
  <c r="BQ143" i="57"/>
  <c r="AV119" i="57"/>
  <c r="FV101" i="57"/>
  <c r="FW101" i="57" s="1"/>
  <c r="CC139" i="57"/>
  <c r="BF64" i="57"/>
  <c r="DL70" i="57"/>
  <c r="CB153" i="57"/>
  <c r="EG132" i="57"/>
  <c r="FB82" i="57"/>
  <c r="FC83" i="57" s="1"/>
  <c r="AR166" i="57"/>
  <c r="CH166" i="57"/>
  <c r="CI166" i="57" s="1"/>
  <c r="CG74" i="57"/>
  <c r="R64" i="57"/>
  <c r="GG127" i="57"/>
  <c r="FN132" i="57"/>
  <c r="BL182" i="57"/>
  <c r="BD122" i="57"/>
  <c r="CJ130" i="57"/>
  <c r="BR189" i="57"/>
  <c r="FP165" i="57"/>
  <c r="Y166" i="57"/>
  <c r="CD180" i="57"/>
  <c r="AD96" i="57"/>
  <c r="AD95" i="57"/>
  <c r="L110" i="57"/>
  <c r="FZ94" i="57"/>
  <c r="CR122" i="57"/>
  <c r="ER169" i="57"/>
  <c r="EB86" i="57"/>
  <c r="Y69" i="57"/>
  <c r="H70" i="57"/>
  <c r="AZ91" i="57"/>
  <c r="EX167" i="57"/>
  <c r="EY167" i="57" s="1"/>
  <c r="CX35" i="57"/>
  <c r="DM99" i="57"/>
  <c r="FQ102" i="57"/>
  <c r="AF165" i="57"/>
  <c r="CP82" i="57"/>
  <c r="V64" i="57"/>
  <c r="W64" i="57" s="1"/>
  <c r="BX81" i="57"/>
  <c r="CC130" i="57"/>
  <c r="GK97" i="57"/>
  <c r="E133" i="57"/>
  <c r="BX64" i="57"/>
  <c r="AP85" i="57"/>
  <c r="AS82" i="57"/>
  <c r="H107" i="57"/>
  <c r="BJ143" i="57"/>
  <c r="FJ93" i="57"/>
  <c r="AT177" i="57"/>
  <c r="EJ91" i="57"/>
  <c r="CC186" i="57"/>
  <c r="CB155" i="57"/>
  <c r="R81" i="57"/>
  <c r="CK182" i="57"/>
  <c r="AK138" i="57"/>
  <c r="DF95" i="57"/>
  <c r="CL178" i="57"/>
  <c r="CS95" i="57"/>
  <c r="DF76" i="57"/>
  <c r="E179" i="57"/>
  <c r="DY129" i="57"/>
  <c r="FB94" i="57"/>
  <c r="CN89" i="57"/>
  <c r="DU77" i="57"/>
  <c r="CO149" i="57"/>
  <c r="BH126" i="57"/>
  <c r="GJ87" i="57"/>
  <c r="BY103" i="57"/>
  <c r="CK136" i="57"/>
  <c r="BL112" i="57"/>
  <c r="AK130" i="57"/>
  <c r="BI103" i="57"/>
  <c r="DP142" i="57"/>
  <c r="BY90" i="57"/>
  <c r="CC82" i="57"/>
  <c r="GO85" i="57"/>
  <c r="BV139" i="57"/>
  <c r="GC125" i="57"/>
  <c r="GB184" i="57"/>
  <c r="BT119" i="57"/>
  <c r="EX82" i="57"/>
  <c r="AT73" i="57"/>
  <c r="AS144" i="57"/>
  <c r="DE166" i="57"/>
  <c r="BH143" i="57"/>
  <c r="CV145" i="57"/>
  <c r="CW144" i="57"/>
  <c r="AL141" i="57"/>
  <c r="AM142" i="57" s="1"/>
  <c r="AB103" i="57"/>
  <c r="AF169" i="57"/>
  <c r="DE173" i="57"/>
  <c r="DA175" i="57"/>
  <c r="BQ86" i="57"/>
  <c r="E182" i="57"/>
  <c r="DV151" i="57"/>
  <c r="AK93" i="57"/>
  <c r="DL162" i="57"/>
  <c r="GD156" i="57"/>
  <c r="BX120" i="57"/>
  <c r="EB145" i="57"/>
  <c r="EF65" i="57"/>
  <c r="BP158" i="57"/>
  <c r="BV77" i="57"/>
  <c r="BW77" i="57" s="1"/>
  <c r="BI113" i="57"/>
  <c r="CO187" i="57"/>
  <c r="BH180" i="57"/>
  <c r="FQ175" i="57"/>
  <c r="AF120" i="57"/>
  <c r="M98" i="57"/>
  <c r="DA146" i="57"/>
  <c r="FH186" i="57"/>
  <c r="BN163" i="57"/>
  <c r="T84" i="57"/>
  <c r="BX96" i="57"/>
  <c r="EG64" i="57"/>
  <c r="AX69" i="57"/>
  <c r="FQ95" i="57"/>
  <c r="DJ110" i="57"/>
  <c r="L143" i="57"/>
  <c r="AZ123" i="57"/>
  <c r="BM85" i="57"/>
  <c r="DM79" i="57"/>
  <c r="BQ162" i="57"/>
  <c r="P173" i="57"/>
  <c r="AC96" i="57"/>
  <c r="AW144" i="57"/>
  <c r="BP133" i="57"/>
  <c r="R118" i="57"/>
  <c r="AS159" i="57"/>
  <c r="D181" i="57"/>
  <c r="AK168" i="57"/>
  <c r="AS114" i="57"/>
  <c r="DD185" i="57"/>
  <c r="AS70" i="57"/>
  <c r="CT174" i="57"/>
  <c r="CU174" i="57" s="1"/>
  <c r="H143" i="57"/>
  <c r="AR153" i="57"/>
  <c r="DN12" i="57"/>
  <c r="DE137" i="57"/>
  <c r="AK124" i="57"/>
  <c r="AJ186" i="57"/>
  <c r="T160" i="57"/>
  <c r="AD91" i="57"/>
  <c r="DB118" i="57"/>
  <c r="DC119" i="57" s="1"/>
  <c r="BI135" i="57"/>
  <c r="DN150" i="57"/>
  <c r="AO112" i="57"/>
  <c r="AX155" i="57"/>
  <c r="AY156" i="57" s="1"/>
  <c r="AD75" i="57"/>
  <c r="AN133" i="57"/>
  <c r="Y132" i="57"/>
  <c r="BD137" i="57"/>
  <c r="X178" i="57"/>
  <c r="V147" i="57"/>
  <c r="W147" i="57" s="1"/>
  <c r="CN167" i="57"/>
  <c r="ET174" i="57"/>
  <c r="FR142" i="57"/>
  <c r="CF111" i="57"/>
  <c r="AO120" i="57"/>
  <c r="Y124" i="57"/>
  <c r="BI79" i="57"/>
  <c r="CS156" i="57"/>
  <c r="F40" i="57"/>
  <c r="BM118" i="57"/>
  <c r="AS141" i="57"/>
  <c r="EC187" i="57"/>
  <c r="CN107" i="57"/>
  <c r="AT121" i="57"/>
  <c r="BQ107" i="57"/>
  <c r="AW89" i="57"/>
  <c r="AZ118" i="57"/>
  <c r="F180" i="57"/>
  <c r="BR88" i="57"/>
  <c r="BF94" i="57"/>
  <c r="AG72" i="57"/>
  <c r="DX103" i="57"/>
  <c r="E100" i="57"/>
  <c r="M102" i="57"/>
  <c r="D156" i="57"/>
  <c r="T67" i="57"/>
  <c r="AP124" i="57"/>
  <c r="F172" i="57"/>
  <c r="AL99" i="57"/>
  <c r="R127" i="57"/>
  <c r="AP127" i="57"/>
  <c r="BB31" i="57"/>
  <c r="E160" i="57"/>
  <c r="X76" i="57"/>
  <c r="AC158" i="57"/>
  <c r="R106" i="57"/>
  <c r="Y120" i="57"/>
  <c r="EW185" i="57"/>
  <c r="BD187" i="57"/>
  <c r="EW186" i="57"/>
  <c r="R168" i="57"/>
  <c r="S168" i="57" s="1"/>
  <c r="CT153" i="57"/>
  <c r="BT142" i="57"/>
  <c r="V11" i="57"/>
  <c r="AJ161" i="57"/>
  <c r="BZ168" i="57"/>
  <c r="BH71" i="57"/>
  <c r="BE124" i="57"/>
  <c r="J89" i="57"/>
  <c r="K90" i="57" s="1"/>
  <c r="AB112" i="57"/>
  <c r="N153" i="57"/>
  <c r="AN186" i="57"/>
  <c r="AL78" i="57"/>
  <c r="L70" i="57"/>
  <c r="V97" i="57"/>
  <c r="M137" i="57"/>
  <c r="N86" i="57"/>
  <c r="O86" i="57" s="1"/>
  <c r="F24" i="57"/>
  <c r="GJ185" i="57"/>
  <c r="AN141" i="57"/>
  <c r="GL185" i="57"/>
  <c r="BL115" i="57"/>
  <c r="GK186" i="57"/>
  <c r="BD82" i="57"/>
  <c r="AP181" i="57"/>
  <c r="AQ181" i="57" s="1"/>
  <c r="DU121" i="57"/>
  <c r="DJ184" i="57"/>
  <c r="AW166" i="57"/>
  <c r="EW95" i="57"/>
  <c r="U138" i="57"/>
  <c r="BE90" i="57"/>
  <c r="AR121" i="57"/>
  <c r="CT157" i="57"/>
  <c r="BU101" i="57"/>
  <c r="DD105" i="57"/>
  <c r="AR109" i="57"/>
  <c r="BR66" i="57"/>
  <c r="AO130" i="57"/>
  <c r="CX132" i="57"/>
  <c r="CW88" i="57"/>
  <c r="J105" i="57"/>
  <c r="K106" i="57" s="1"/>
  <c r="CX186" i="57"/>
  <c r="BY106" i="57"/>
  <c r="AO114" i="57"/>
  <c r="CC155" i="57"/>
  <c r="AW131" i="57"/>
  <c r="BI126" i="57"/>
  <c r="DV186" i="57"/>
  <c r="DW187" i="57" s="1"/>
  <c r="AZ144" i="57"/>
  <c r="DI73" i="57"/>
  <c r="AL88" i="57"/>
  <c r="BA130" i="57"/>
  <c r="Z183" i="57"/>
  <c r="BY105" i="57"/>
  <c r="GH156" i="57"/>
  <c r="AT89" i="57"/>
  <c r="ED183" i="57"/>
  <c r="BB85" i="57"/>
  <c r="AJ171" i="57"/>
  <c r="FU186" i="57"/>
  <c r="CH120" i="57"/>
  <c r="DI171" i="57"/>
  <c r="DL185" i="57"/>
  <c r="BM161" i="57"/>
  <c r="BN118" i="57"/>
  <c r="CG66" i="57"/>
  <c r="CT85" i="57"/>
  <c r="FA187" i="57"/>
  <c r="CW76" i="57"/>
  <c r="DF115" i="57"/>
  <c r="AG76" i="57"/>
  <c r="FB185" i="57"/>
  <c r="FC185" i="57" s="1"/>
  <c r="DH185" i="57"/>
  <c r="D145" i="57"/>
  <c r="AC126" i="57"/>
  <c r="AT131" i="57"/>
  <c r="V71" i="57"/>
  <c r="X138" i="57"/>
  <c r="N151" i="57"/>
  <c r="CF93" i="57"/>
  <c r="BN91" i="57"/>
  <c r="Q161" i="57"/>
  <c r="L95" i="57"/>
  <c r="N146" i="57"/>
  <c r="Q107" i="57"/>
  <c r="AX118" i="57"/>
  <c r="AY118" i="57" s="1"/>
  <c r="Q150" i="57"/>
  <c r="BA187" i="57"/>
  <c r="E132" i="57"/>
  <c r="BQ185" i="57"/>
  <c r="BZ167" i="57"/>
  <c r="AW117" i="57"/>
  <c r="AT117" i="57"/>
  <c r="H169" i="57"/>
  <c r="CR153" i="57"/>
  <c r="AT97" i="57"/>
  <c r="AJ105" i="57"/>
  <c r="J171" i="57"/>
  <c r="AB85" i="57"/>
  <c r="Q151" i="57"/>
  <c r="CD182" i="57"/>
  <c r="BM66" i="57"/>
  <c r="CD115" i="57"/>
  <c r="CE115" i="57" s="1"/>
  <c r="AL103" i="57"/>
  <c r="FN185" i="57"/>
  <c r="FF185" i="57"/>
  <c r="Y177" i="57"/>
  <c r="AB183" i="57"/>
  <c r="CW160" i="57"/>
  <c r="F13" i="57"/>
  <c r="F12" i="57"/>
  <c r="AC82" i="57"/>
  <c r="T133" i="57"/>
  <c r="X182" i="57"/>
  <c r="AS162" i="57"/>
  <c r="AP78" i="57"/>
  <c r="AQ79" i="57" s="1"/>
  <c r="N129" i="57"/>
  <c r="Q133" i="57"/>
  <c r="CL129" i="57"/>
  <c r="DD124" i="57"/>
  <c r="H130" i="57"/>
  <c r="BH84" i="57"/>
  <c r="X139" i="57"/>
  <c r="AL159" i="57"/>
  <c r="AM160" i="57" s="1"/>
  <c r="DE186" i="57"/>
  <c r="Y175" i="57"/>
  <c r="BJ129" i="57"/>
  <c r="U187" i="57"/>
  <c r="H114" i="57"/>
  <c r="J145" i="57"/>
  <c r="AC100" i="57"/>
  <c r="CX29" i="57"/>
  <c r="M162" i="57"/>
  <c r="AO118" i="57"/>
  <c r="V193" i="57"/>
  <c r="GD187" i="57"/>
  <c r="BP184" i="57"/>
  <c r="CD84" i="57"/>
  <c r="CE84" i="57" s="1"/>
  <c r="DN77" i="57"/>
  <c r="BU172" i="57"/>
  <c r="BP73" i="57"/>
  <c r="E111" i="57"/>
  <c r="U90" i="57"/>
  <c r="AZ151" i="57"/>
  <c r="AO106" i="57"/>
  <c r="CO69" i="57"/>
  <c r="CX111" i="57"/>
  <c r="BL94" i="57"/>
  <c r="V34" i="57"/>
  <c r="AC76" i="57"/>
  <c r="EG125" i="57"/>
  <c r="DN185" i="57"/>
  <c r="AG91" i="57"/>
  <c r="BX161" i="57"/>
  <c r="CO179" i="57"/>
  <c r="AT179" i="57"/>
  <c r="CS180" i="57"/>
  <c r="BM136" i="57"/>
  <c r="DQ111" i="57"/>
  <c r="E145" i="57"/>
  <c r="BD115" i="57"/>
  <c r="BI161" i="57"/>
  <c r="BM185" i="57"/>
  <c r="AW88" i="57"/>
  <c r="N178" i="57"/>
  <c r="EN185" i="57"/>
  <c r="H126" i="57"/>
  <c r="CS150" i="57"/>
  <c r="AJ117" i="57"/>
  <c r="AS185" i="57"/>
  <c r="BE101" i="57"/>
  <c r="N154" i="57"/>
  <c r="AF124" i="57"/>
  <c r="AT108" i="57"/>
  <c r="CJ185" i="57"/>
  <c r="AL105" i="57"/>
  <c r="P95" i="57"/>
  <c r="F157" i="57"/>
  <c r="L175" i="57"/>
  <c r="AB65" i="57"/>
  <c r="N130" i="57"/>
  <c r="BV97" i="57"/>
  <c r="N150" i="57"/>
  <c r="CF83" i="57"/>
  <c r="AK72" i="57"/>
  <c r="AJ144" i="57"/>
  <c r="AH153" i="57"/>
  <c r="AB64" i="57"/>
  <c r="BI186" i="57"/>
  <c r="J151" i="57"/>
  <c r="BH93" i="57"/>
  <c r="AD98" i="57"/>
  <c r="AN163" i="57"/>
  <c r="FJ186" i="57"/>
  <c r="FK187" i="57" s="1"/>
  <c r="J135" i="57"/>
  <c r="J102" i="57"/>
  <c r="Q76" i="57"/>
  <c r="AF137" i="57"/>
  <c r="AX166" i="57"/>
  <c r="AX165" i="57"/>
  <c r="I143" i="57"/>
  <c r="L135" i="57"/>
  <c r="GG187" i="57"/>
  <c r="AT125" i="57"/>
  <c r="DE126" i="57"/>
  <c r="BY179" i="57"/>
  <c r="AF66" i="57"/>
  <c r="AD163" i="57"/>
  <c r="F115" i="57"/>
  <c r="T70" i="57"/>
  <c r="Q137" i="57"/>
  <c r="BJ73" i="57"/>
  <c r="BK73" i="57" s="1"/>
  <c r="I184" i="57"/>
  <c r="BI67" i="57"/>
  <c r="X171" i="57"/>
  <c r="Y121" i="57"/>
  <c r="BM87" i="57"/>
  <c r="D123" i="57"/>
  <c r="J129" i="57"/>
  <c r="AW64" i="57"/>
  <c r="AN109" i="57"/>
  <c r="T154" i="57"/>
  <c r="N103" i="57"/>
  <c r="N175" i="57"/>
  <c r="N174" i="57"/>
  <c r="O174" i="57" s="1"/>
  <c r="BF163" i="57"/>
  <c r="BB145" i="57"/>
  <c r="BC146" i="57" s="1"/>
  <c r="BB144" i="57"/>
  <c r="BD183" i="57"/>
  <c r="V90" i="57"/>
  <c r="CK169" i="57"/>
  <c r="AX122" i="57"/>
  <c r="AF89" i="57"/>
  <c r="H147" i="57"/>
  <c r="BR67" i="57"/>
  <c r="AD110" i="57"/>
  <c r="BM183" i="57"/>
  <c r="GH187" i="57"/>
  <c r="N137" i="57"/>
  <c r="O138" i="57" s="1"/>
  <c r="N136" i="57"/>
  <c r="AR113" i="57"/>
  <c r="BB15" i="57"/>
  <c r="V137" i="57"/>
  <c r="W138" i="57" s="1"/>
  <c r="BQ97" i="57"/>
  <c r="AB87" i="57"/>
  <c r="CH185" i="57"/>
  <c r="AG114" i="57"/>
  <c r="CT160" i="57"/>
  <c r="AL178" i="57"/>
  <c r="R113" i="57"/>
  <c r="S113" i="57" s="1"/>
  <c r="FE125" i="57"/>
  <c r="CJ77" i="57"/>
  <c r="BB166" i="57"/>
  <c r="BP187" i="57"/>
  <c r="CH132" i="57"/>
  <c r="BP121" i="57"/>
  <c r="D76" i="57"/>
  <c r="BN130" i="57"/>
  <c r="AD88" i="57"/>
  <c r="CV138" i="57"/>
  <c r="BA162" i="57"/>
  <c r="AK154" i="57"/>
  <c r="V29" i="57"/>
  <c r="D171" i="57"/>
  <c r="AH123" i="57"/>
  <c r="AF71" i="57"/>
  <c r="M184" i="57"/>
  <c r="AT78" i="57"/>
  <c r="AD94" i="57"/>
  <c r="CK148" i="57"/>
  <c r="FH185" i="57"/>
  <c r="EB95" i="57"/>
  <c r="BX127" i="57"/>
  <c r="CL131" i="57"/>
  <c r="CK109" i="57"/>
  <c r="X131" i="57"/>
  <c r="BN129" i="57"/>
  <c r="AO169" i="57"/>
  <c r="AP65" i="57"/>
  <c r="AQ66" i="57" s="1"/>
  <c r="BR43" i="57"/>
  <c r="CD82" i="57"/>
  <c r="CE83" i="57" s="1"/>
  <c r="BR117" i="57"/>
  <c r="M157" i="57"/>
  <c r="BR120" i="57"/>
  <c r="EF185" i="57"/>
  <c r="AL85" i="57"/>
  <c r="AF117" i="57"/>
  <c r="DQ186" i="57"/>
  <c r="AG155" i="57"/>
  <c r="CJ73" i="57"/>
  <c r="EZ185" i="57"/>
  <c r="AV167" i="57"/>
  <c r="I79" i="57"/>
  <c r="H75" i="57"/>
  <c r="AG108" i="57"/>
  <c r="U99" i="57"/>
  <c r="AB182" i="57"/>
  <c r="D111" i="57"/>
  <c r="BM174" i="57"/>
  <c r="I98" i="57"/>
  <c r="L77" i="57"/>
  <c r="GG186" i="57"/>
  <c r="AH64" i="57"/>
  <c r="AR141" i="57"/>
  <c r="F67" i="57"/>
  <c r="G67" i="57" s="1"/>
  <c r="F37" i="57"/>
  <c r="G38" i="57" s="1"/>
  <c r="AB168" i="57"/>
  <c r="BU132" i="57"/>
  <c r="AS77" i="57"/>
  <c r="Y180" i="57"/>
  <c r="AD159" i="57"/>
  <c r="AE159" i="57" s="1"/>
  <c r="AD167" i="57"/>
  <c r="AK171" i="57"/>
  <c r="EP185" i="57"/>
  <c r="EQ185" i="57" s="1"/>
  <c r="FL186" i="57"/>
  <c r="AP136" i="57"/>
  <c r="BF174" i="57"/>
  <c r="T187" i="57"/>
  <c r="BB118" i="57"/>
  <c r="EK186" i="57"/>
  <c r="T157" i="57"/>
  <c r="AK120" i="57"/>
  <c r="P77" i="57"/>
  <c r="AD90" i="57"/>
  <c r="AP182" i="57"/>
  <c r="CK151" i="57"/>
  <c r="V161" i="57"/>
  <c r="W162" i="57" s="1"/>
  <c r="BB107" i="57"/>
  <c r="F43" i="57"/>
  <c r="AL115" i="57"/>
  <c r="V58" i="57"/>
  <c r="W58" i="57" s="1"/>
  <c r="DP186" i="57"/>
  <c r="F108" i="57"/>
  <c r="G109" i="57" s="1"/>
  <c r="BM156" i="57"/>
  <c r="BI185" i="57"/>
  <c r="AJ86" i="57"/>
  <c r="BH105" i="57"/>
  <c r="I178" i="57"/>
  <c r="AH121" i="57"/>
  <c r="CC148" i="57"/>
  <c r="CR143" i="57"/>
  <c r="GK145" i="57"/>
  <c r="Y143" i="57"/>
  <c r="E81" i="57"/>
  <c r="CZ185" i="57"/>
  <c r="CL185" i="57"/>
  <c r="BL133" i="57"/>
  <c r="AC168" i="57"/>
  <c r="I94" i="57"/>
  <c r="F133" i="57"/>
  <c r="G133" i="57" s="1"/>
  <c r="CP136" i="57"/>
  <c r="BP120" i="57"/>
  <c r="I175" i="57"/>
  <c r="BM167" i="57"/>
  <c r="BJ180" i="57"/>
  <c r="AO117" i="57"/>
  <c r="FY185" i="57"/>
  <c r="M166" i="57"/>
  <c r="AC150" i="57"/>
  <c r="DF86" i="57"/>
  <c r="BL126" i="57"/>
  <c r="CB112" i="57"/>
  <c r="AP185" i="57"/>
  <c r="BH147" i="57"/>
  <c r="AP77" i="57"/>
  <c r="M178" i="57"/>
  <c r="CD162" i="57"/>
  <c r="AK184" i="57"/>
  <c r="Z84" i="57"/>
  <c r="AB136" i="57"/>
  <c r="BV119" i="57"/>
  <c r="DQ95" i="57"/>
  <c r="CJ69" i="57"/>
  <c r="BF145" i="57"/>
  <c r="BD172" i="57"/>
  <c r="AL53" i="57"/>
  <c r="AK101" i="57"/>
  <c r="Z67" i="57"/>
  <c r="BP139" i="57"/>
  <c r="P131" i="57"/>
  <c r="BM79" i="57"/>
  <c r="AZ185" i="57"/>
  <c r="Z120" i="57"/>
  <c r="U109" i="57"/>
  <c r="BI65" i="57"/>
  <c r="AZ81" i="57"/>
  <c r="BI157" i="57"/>
  <c r="BL72" i="57"/>
  <c r="CG162" i="57"/>
  <c r="AZ74" i="57"/>
  <c r="X91" i="57"/>
  <c r="E75" i="57"/>
  <c r="AV103" i="57"/>
  <c r="AR162" i="57"/>
  <c r="D174" i="57"/>
  <c r="AN111" i="57"/>
  <c r="AD185" i="57"/>
  <c r="AS184" i="57"/>
  <c r="CT125" i="57"/>
  <c r="AO73" i="57"/>
  <c r="M106" i="57"/>
  <c r="M79" i="57"/>
  <c r="AS69" i="57"/>
  <c r="Q131" i="57"/>
  <c r="BH161" i="57"/>
  <c r="AT127" i="57"/>
  <c r="BF123" i="57"/>
  <c r="BG124" i="57" s="1"/>
  <c r="CC175" i="57"/>
  <c r="AN125" i="57"/>
  <c r="I126" i="57"/>
  <c r="AL127" i="57"/>
  <c r="Q95" i="57"/>
  <c r="BH99" i="57"/>
  <c r="AN78" i="57"/>
  <c r="V65" i="57"/>
  <c r="H93" i="57"/>
  <c r="AG186" i="57"/>
  <c r="DD187" i="57"/>
  <c r="AK157" i="57"/>
  <c r="R82" i="57"/>
  <c r="S83" i="57" s="1"/>
  <c r="AL86" i="57"/>
  <c r="D100" i="57"/>
  <c r="J182" i="57"/>
  <c r="J97" i="57"/>
  <c r="AJ107" i="57"/>
  <c r="R146" i="57"/>
  <c r="BB77" i="57"/>
  <c r="BB47" i="57"/>
  <c r="F93" i="57"/>
  <c r="AN82" i="57"/>
  <c r="Z156" i="57"/>
  <c r="AA156" i="57" s="1"/>
  <c r="CF185" i="57"/>
  <c r="AL15" i="57"/>
  <c r="DA71" i="57"/>
  <c r="M99" i="57"/>
  <c r="AV110" i="57"/>
  <c r="AL157" i="57"/>
  <c r="AX73" i="57"/>
  <c r="V73" i="57"/>
  <c r="U178" i="57"/>
  <c r="Y174" i="57"/>
  <c r="L185" i="57"/>
  <c r="AT67" i="57"/>
  <c r="BZ122" i="57"/>
  <c r="AW81" i="57"/>
  <c r="AT76" i="57"/>
  <c r="BI106" i="57"/>
  <c r="DH166" i="57"/>
  <c r="I90" i="57"/>
  <c r="AS133" i="57"/>
  <c r="BB172" i="57"/>
  <c r="P174" i="57"/>
  <c r="CR183" i="57"/>
  <c r="BT161" i="57"/>
  <c r="R142" i="57"/>
  <c r="D74" i="57"/>
  <c r="AV130" i="57"/>
  <c r="U84" i="57"/>
  <c r="V148" i="57"/>
  <c r="W148" i="57" s="1"/>
  <c r="F11" i="57"/>
  <c r="BD131" i="57"/>
  <c r="CC120" i="57"/>
  <c r="BR168" i="57"/>
  <c r="BS168" i="57" s="1"/>
  <c r="AO87" i="57"/>
  <c r="BL127" i="57"/>
  <c r="AJ121" i="57"/>
  <c r="AX180" i="57"/>
  <c r="CV165" i="57"/>
  <c r="CG106" i="57"/>
  <c r="AO125" i="57"/>
  <c r="CP67" i="57"/>
  <c r="Q103" i="57"/>
  <c r="CC71" i="57"/>
  <c r="U133" i="57"/>
  <c r="V45" i="57"/>
  <c r="BI76" i="57"/>
  <c r="BJ173" i="57"/>
  <c r="AD121" i="57"/>
  <c r="H72" i="57"/>
  <c r="U171" i="57"/>
  <c r="BR70" i="57"/>
  <c r="R180" i="57"/>
  <c r="CX185" i="57"/>
  <c r="GH185" i="57"/>
  <c r="R129" i="57"/>
  <c r="AS88" i="57"/>
  <c r="CO71" i="57"/>
  <c r="E125" i="57"/>
  <c r="FE115" i="57"/>
  <c r="I130" i="57"/>
  <c r="R102" i="57"/>
  <c r="BA75" i="57"/>
  <c r="CL120" i="57"/>
  <c r="CL119" i="57"/>
  <c r="BQ95" i="57"/>
  <c r="AD101" i="57"/>
  <c r="AE101" i="57" s="1"/>
  <c r="AH181" i="57"/>
  <c r="AH180" i="57"/>
  <c r="DV100" i="57"/>
  <c r="AV146" i="57"/>
  <c r="F25" i="57"/>
  <c r="AZ95" i="57"/>
  <c r="CV81" i="57"/>
  <c r="Q72" i="57"/>
  <c r="P118" i="57"/>
  <c r="BU87" i="57"/>
  <c r="AO91" i="57"/>
  <c r="BY172" i="57"/>
  <c r="AN91" i="57"/>
  <c r="BX73" i="57"/>
  <c r="Y162" i="57"/>
  <c r="CD113" i="57"/>
  <c r="CE114" i="57" s="1"/>
  <c r="R135" i="57"/>
  <c r="Y149" i="57"/>
  <c r="CW87" i="57"/>
  <c r="AZ172" i="57"/>
  <c r="CL103" i="57"/>
  <c r="CM103" i="57" s="1"/>
  <c r="AK163" i="57"/>
  <c r="N99" i="57"/>
  <c r="BX94" i="57"/>
  <c r="DA103" i="57"/>
  <c r="Z98" i="57"/>
  <c r="D177" i="57"/>
  <c r="Z64" i="57"/>
  <c r="AF159" i="57"/>
  <c r="CL151" i="57"/>
  <c r="AT139" i="57"/>
  <c r="U77" i="57"/>
  <c r="AD133" i="57"/>
  <c r="U117" i="57"/>
  <c r="AV81" i="57"/>
  <c r="I78" i="57"/>
  <c r="Z161" i="57"/>
  <c r="X98" i="57"/>
  <c r="AB147" i="57"/>
  <c r="AR127" i="57"/>
  <c r="X95" i="57"/>
  <c r="CN186" i="57"/>
  <c r="AB166" i="57"/>
  <c r="FI185" i="57"/>
  <c r="AZ93" i="57"/>
  <c r="AP142" i="57"/>
  <c r="AP141" i="57"/>
  <c r="BA132" i="57"/>
  <c r="L78" i="57"/>
  <c r="BE147" i="57"/>
  <c r="N155" i="57"/>
  <c r="AO76" i="57"/>
  <c r="T88" i="57"/>
  <c r="V186" i="57"/>
  <c r="AO129" i="57"/>
  <c r="AP100" i="57"/>
  <c r="N149" i="57"/>
  <c r="BX110" i="57"/>
  <c r="T141" i="57"/>
  <c r="J76" i="57"/>
  <c r="D170" i="57"/>
  <c r="BB156" i="57"/>
  <c r="BU151" i="57"/>
  <c r="BF117" i="57"/>
  <c r="BL185" i="57"/>
  <c r="AC153" i="57"/>
  <c r="BX121" i="57"/>
  <c r="AB96" i="57"/>
  <c r="AJ166" i="57"/>
  <c r="Q102" i="57"/>
  <c r="AX131" i="57"/>
  <c r="CL70" i="57"/>
  <c r="AB88" i="57"/>
  <c r="X109" i="57"/>
  <c r="D79" i="57"/>
  <c r="GN185" i="57"/>
  <c r="Q166" i="57"/>
  <c r="DE95" i="57"/>
  <c r="AH162" i="57"/>
  <c r="DY187" i="57"/>
  <c r="AG148" i="57"/>
  <c r="AW165" i="57"/>
  <c r="AF138" i="57"/>
  <c r="CW124" i="57"/>
  <c r="BF90" i="57"/>
  <c r="N171" i="57"/>
  <c r="V185" i="57"/>
  <c r="F23" i="57"/>
  <c r="G23" i="57" s="1"/>
  <c r="CH45" i="57"/>
  <c r="EC165" i="57"/>
  <c r="DB185" i="57"/>
  <c r="BL187" i="57"/>
  <c r="AF118" i="57"/>
  <c r="AP151" i="57"/>
  <c r="X105" i="57"/>
  <c r="BF160" i="57"/>
  <c r="BG160" i="57" s="1"/>
  <c r="Z106" i="57"/>
  <c r="CZ137" i="57"/>
  <c r="AT70" i="57"/>
  <c r="Z142" i="57"/>
  <c r="I67" i="57"/>
  <c r="BT141" i="57"/>
  <c r="BT71" i="57"/>
  <c r="I120" i="57"/>
  <c r="BX186" i="57"/>
  <c r="AS71" i="57"/>
  <c r="BX95" i="57"/>
  <c r="X183" i="57"/>
  <c r="BE97" i="57"/>
  <c r="CR96" i="57"/>
  <c r="DM185" i="57"/>
  <c r="AO144" i="57"/>
  <c r="CB82" i="57"/>
  <c r="EG136" i="57"/>
  <c r="CD69" i="57"/>
  <c r="EB185" i="57"/>
  <c r="Y139" i="57"/>
  <c r="BZ114" i="57"/>
  <c r="CA114" i="57" s="1"/>
  <c r="X66" i="57"/>
  <c r="AG99" i="57"/>
  <c r="AN148" i="57"/>
  <c r="AW148" i="57"/>
  <c r="AJ135" i="57"/>
  <c r="I117" i="57"/>
  <c r="AR119" i="57"/>
  <c r="CT77" i="57"/>
  <c r="BD166" i="57"/>
  <c r="EL157" i="57"/>
  <c r="EM157" i="57" s="1"/>
  <c r="F165" i="57"/>
  <c r="N143" i="57"/>
  <c r="J67" i="57"/>
  <c r="P64" i="57"/>
  <c r="AX66" i="57"/>
  <c r="BR103" i="57"/>
  <c r="DI186" i="57"/>
  <c r="Q82" i="57"/>
  <c r="AW162" i="57"/>
  <c r="BX184" i="57"/>
  <c r="FT186" i="57"/>
  <c r="R77" i="57"/>
  <c r="FA185" i="57"/>
  <c r="AK76" i="57"/>
  <c r="L94" i="57"/>
  <c r="P163" i="57"/>
  <c r="V141" i="57"/>
  <c r="AV65" i="57"/>
  <c r="U147" i="57"/>
  <c r="N133" i="57"/>
  <c r="O133" i="57" s="1"/>
  <c r="AL162" i="57"/>
  <c r="AC145" i="57"/>
  <c r="I109" i="57"/>
  <c r="V154" i="57"/>
  <c r="CT88" i="57"/>
  <c r="BM143" i="57"/>
  <c r="EL187" i="57"/>
  <c r="CP79" i="57"/>
  <c r="AX106" i="57"/>
  <c r="J130" i="57"/>
  <c r="K131" i="57" s="1"/>
  <c r="BX170" i="57"/>
  <c r="H162" i="57"/>
  <c r="AL107" i="57"/>
  <c r="AM107" i="57" s="1"/>
  <c r="AH87" i="57"/>
  <c r="M118" i="57"/>
  <c r="AK146" i="57"/>
  <c r="N182" i="57"/>
  <c r="N181" i="57"/>
  <c r="BV160" i="57"/>
  <c r="BW161" i="57" s="1"/>
  <c r="AG138" i="57"/>
  <c r="BJ95" i="57"/>
  <c r="I124" i="57"/>
  <c r="BB165" i="57"/>
  <c r="GP121" i="57"/>
  <c r="AF77" i="57"/>
  <c r="H77" i="57"/>
  <c r="AG126" i="57"/>
  <c r="CX70" i="57"/>
  <c r="AS79" i="57"/>
  <c r="AS150" i="57"/>
  <c r="CF156" i="57"/>
  <c r="AF142" i="57"/>
  <c r="CW108" i="57"/>
  <c r="GC185" i="57"/>
  <c r="X99" i="57"/>
  <c r="M73" i="57"/>
  <c r="EB186" i="57"/>
  <c r="I91" i="57"/>
  <c r="V14" i="57"/>
  <c r="AB67" i="57"/>
  <c r="CV131" i="57"/>
  <c r="BU187" i="57"/>
  <c r="AX99" i="57"/>
  <c r="AC65" i="57"/>
  <c r="AG169" i="57"/>
  <c r="Y163" i="57"/>
  <c r="BD75" i="57"/>
  <c r="CO145" i="57"/>
  <c r="EG154" i="57"/>
  <c r="CG149" i="57"/>
  <c r="BE150" i="57"/>
  <c r="BE148" i="57"/>
  <c r="T149" i="57"/>
  <c r="AV79" i="57"/>
  <c r="H184" i="57"/>
  <c r="CK130" i="57"/>
  <c r="E108" i="57"/>
  <c r="CK90" i="57"/>
  <c r="T79" i="57"/>
  <c r="AK180" i="57"/>
  <c r="BI177" i="57"/>
  <c r="CF82" i="57"/>
  <c r="BU70" i="57"/>
  <c r="CO137" i="57"/>
  <c r="GO109" i="57"/>
  <c r="E99" i="57"/>
  <c r="AZ115" i="57"/>
  <c r="BL143" i="57"/>
  <c r="AB77" i="57"/>
  <c r="AB186" i="57"/>
  <c r="BX166" i="57"/>
  <c r="T112" i="57"/>
  <c r="CL156" i="57"/>
  <c r="BM119" i="57"/>
  <c r="AZ132" i="57"/>
  <c r="BI183" i="57"/>
  <c r="CZ100" i="57"/>
  <c r="E144" i="57"/>
  <c r="U179" i="57"/>
  <c r="DX175" i="57"/>
  <c r="BE64" i="57"/>
  <c r="J163" i="57"/>
  <c r="CB90" i="57"/>
  <c r="DF179" i="57"/>
  <c r="AB126" i="57"/>
  <c r="CH24" i="57"/>
  <c r="D172" i="57"/>
  <c r="AT83" i="57"/>
  <c r="AU83" i="57" s="1"/>
  <c r="CL122" i="57"/>
  <c r="CO77" i="57"/>
  <c r="T69" i="57"/>
  <c r="BX107" i="57"/>
  <c r="BM101" i="57"/>
  <c r="AW160" i="57"/>
  <c r="AD169" i="57"/>
  <c r="AN69" i="57"/>
  <c r="AB129" i="57"/>
  <c r="BL178" i="57"/>
  <c r="AL149" i="57"/>
  <c r="AM150" i="57" s="1"/>
  <c r="BD162" i="57"/>
  <c r="AB142" i="57"/>
  <c r="AT133" i="57"/>
  <c r="BH174" i="57"/>
  <c r="AX149" i="57"/>
  <c r="J177" i="57"/>
  <c r="AK69" i="57"/>
  <c r="R73" i="57"/>
  <c r="U105" i="57"/>
  <c r="AG106" i="57"/>
  <c r="CB161" i="57"/>
  <c r="BH155" i="57"/>
  <c r="AG158" i="57"/>
  <c r="X78" i="57"/>
  <c r="BJ81" i="57"/>
  <c r="CC134" i="57"/>
  <c r="V40" i="57"/>
  <c r="CK180" i="57"/>
  <c r="J84" i="57"/>
  <c r="F155" i="57"/>
  <c r="AR88" i="57"/>
  <c r="Z169" i="57"/>
  <c r="D139" i="57"/>
  <c r="CD121" i="57"/>
  <c r="CE121" i="57" s="1"/>
  <c r="CD144" i="57"/>
  <c r="L177" i="57"/>
  <c r="AD114" i="57"/>
  <c r="Q168" i="57"/>
  <c r="BN185" i="57"/>
  <c r="AL143" i="57"/>
  <c r="AM143" i="57" s="1"/>
  <c r="AS76" i="57"/>
  <c r="AD69" i="57"/>
  <c r="AE70" i="57" s="1"/>
  <c r="CB147" i="57"/>
  <c r="Y156" i="57"/>
  <c r="BF113" i="57"/>
  <c r="CZ175" i="57"/>
  <c r="M159" i="57"/>
  <c r="L126" i="57"/>
  <c r="H94" i="57"/>
  <c r="F167" i="57"/>
  <c r="G167" i="57" s="1"/>
  <c r="D106" i="57"/>
  <c r="F118" i="57"/>
  <c r="Q141" i="57"/>
  <c r="R89" i="57"/>
  <c r="R88" i="57"/>
  <c r="EJ185" i="57"/>
  <c r="M179" i="57"/>
  <c r="DZ76" i="57"/>
  <c r="AR106" i="57"/>
  <c r="AT106" i="57"/>
  <c r="CW93" i="57"/>
  <c r="CL133" i="57"/>
  <c r="E148" i="57"/>
  <c r="BH163" i="57"/>
  <c r="AS161" i="57"/>
  <c r="AO96" i="57"/>
  <c r="CG171" i="57"/>
  <c r="CN102" i="57"/>
  <c r="AL11" i="57"/>
  <c r="I65" i="57"/>
  <c r="AN126" i="57"/>
  <c r="AT166" i="57"/>
  <c r="AT87" i="57"/>
  <c r="AG121" i="57"/>
  <c r="AZ90" i="57"/>
  <c r="CN185" i="57"/>
  <c r="AF108" i="57"/>
  <c r="H163" i="57"/>
  <c r="CJ155" i="57"/>
  <c r="R137" i="57"/>
  <c r="AG102" i="57"/>
  <c r="AC184" i="57"/>
  <c r="BN113" i="57"/>
  <c r="AT150" i="57"/>
  <c r="V76" i="57"/>
  <c r="FJ29" i="57"/>
  <c r="Y73" i="57"/>
  <c r="AJ177" i="57"/>
  <c r="L120" i="57"/>
  <c r="V117" i="57"/>
  <c r="R166" i="57"/>
  <c r="BZ109" i="57"/>
  <c r="CV82" i="57"/>
  <c r="CR81" i="57"/>
  <c r="BD179" i="57"/>
  <c r="X64" i="57"/>
  <c r="CH108" i="57"/>
  <c r="BX141" i="57"/>
  <c r="Z108" i="57"/>
  <c r="CF166" i="57"/>
  <c r="AS107" i="57"/>
  <c r="AF111" i="57"/>
  <c r="AX79" i="57"/>
  <c r="CD96" i="57"/>
  <c r="BU107" i="57"/>
  <c r="BH90" i="57"/>
  <c r="CN184" i="57"/>
  <c r="BM91" i="57"/>
  <c r="DY72" i="57"/>
  <c r="CZ177" i="57"/>
  <c r="X88" i="57"/>
  <c r="BE173" i="57"/>
  <c r="BM76" i="57"/>
  <c r="L109" i="57"/>
  <c r="BE85" i="57"/>
  <c r="T183" i="57"/>
  <c r="AH79" i="57"/>
  <c r="BP186" i="57"/>
  <c r="EZ186" i="57"/>
  <c r="AJ137" i="57"/>
  <c r="AJ133" i="57"/>
  <c r="J100" i="57"/>
  <c r="I93" i="57"/>
  <c r="AO145" i="57"/>
  <c r="Q96" i="57"/>
  <c r="AH81" i="57"/>
  <c r="DV111" i="57"/>
  <c r="DW111" i="57" s="1"/>
  <c r="AZ136" i="57"/>
  <c r="AW183" i="57"/>
  <c r="AT143" i="57"/>
  <c r="BB24" i="57"/>
  <c r="H182" i="57"/>
  <c r="P171" i="57"/>
  <c r="T94" i="57"/>
  <c r="GD186" i="57"/>
  <c r="CT187" i="57"/>
  <c r="R145" i="57"/>
  <c r="DB85" i="57"/>
  <c r="AO81" i="57"/>
  <c r="BY150" i="57"/>
  <c r="AX154" i="57"/>
  <c r="EL85" i="57"/>
  <c r="M130" i="57"/>
  <c r="T77" i="57"/>
  <c r="GL186" i="57"/>
  <c r="V22" i="57"/>
  <c r="EO185" i="57"/>
  <c r="BF180" i="57"/>
  <c r="BY87" i="57"/>
  <c r="BJ105" i="57"/>
  <c r="ER125" i="57"/>
  <c r="AJ145" i="57"/>
  <c r="DU186" i="57"/>
  <c r="T108" i="57"/>
  <c r="Q139" i="57"/>
  <c r="BI121" i="57"/>
  <c r="V168" i="57"/>
  <c r="M124" i="57"/>
  <c r="AP133" i="57"/>
  <c r="AQ133" i="57" s="1"/>
  <c r="BB65" i="57"/>
  <c r="BD165" i="57"/>
  <c r="BV124" i="57"/>
  <c r="BY145" i="57"/>
  <c r="P124" i="57"/>
  <c r="Q175" i="57"/>
  <c r="CL124" i="57"/>
  <c r="BR94" i="57"/>
  <c r="BS95" i="57" s="1"/>
  <c r="AC155" i="57"/>
  <c r="I144" i="57"/>
  <c r="BP170" i="57"/>
  <c r="BE99" i="57"/>
  <c r="AG136" i="57"/>
  <c r="AZ100" i="57"/>
  <c r="N121" i="57"/>
  <c r="CP91" i="57"/>
  <c r="FQ99" i="57"/>
  <c r="CJ90" i="57"/>
  <c r="Y117" i="57"/>
  <c r="H132" i="57"/>
  <c r="L139" i="57"/>
  <c r="AW186" i="57"/>
  <c r="CJ141" i="57"/>
  <c r="EN65" i="57"/>
  <c r="AW141" i="57"/>
  <c r="DX124" i="57"/>
  <c r="Q123" i="57"/>
  <c r="P107" i="57"/>
  <c r="DN64" i="57"/>
  <c r="CL166" i="57"/>
  <c r="AR168" i="57"/>
  <c r="I113" i="57"/>
  <c r="CR186" i="57"/>
  <c r="CF123" i="57"/>
  <c r="N167" i="57"/>
  <c r="DU112" i="57"/>
  <c r="CG156" i="57"/>
  <c r="AN161" i="57"/>
  <c r="BF127" i="57"/>
  <c r="DL111" i="57"/>
  <c r="CW126" i="57"/>
  <c r="CV146" i="57"/>
  <c r="CR181" i="57"/>
  <c r="Z180" i="57"/>
  <c r="BA141" i="57"/>
  <c r="DN155" i="57"/>
  <c r="DL145" i="57"/>
  <c r="V37" i="57"/>
  <c r="BM126" i="57"/>
  <c r="CH183" i="57"/>
  <c r="AK96" i="57"/>
  <c r="Q79" i="57"/>
  <c r="AL125" i="57"/>
  <c r="AM125" i="57" s="1"/>
  <c r="CH31" i="57"/>
  <c r="CI31" i="57" s="1"/>
  <c r="BP103" i="57"/>
  <c r="AN175" i="57"/>
  <c r="BT101" i="57"/>
  <c r="AO173" i="57"/>
  <c r="CW69" i="57"/>
  <c r="T72" i="57"/>
  <c r="CB81" i="57"/>
  <c r="L161" i="57"/>
  <c r="AS168" i="57"/>
  <c r="H66" i="57"/>
  <c r="Z65" i="57"/>
  <c r="I64" i="57"/>
  <c r="BR160" i="57"/>
  <c r="BS160" i="57" s="1"/>
  <c r="DU185" i="57"/>
  <c r="BA159" i="57"/>
  <c r="X115" i="57"/>
  <c r="E95" i="57"/>
  <c r="AL111" i="57"/>
  <c r="BH120" i="57"/>
  <c r="P105" i="57"/>
  <c r="CP115" i="57"/>
  <c r="U175" i="57"/>
  <c r="FX186" i="57"/>
  <c r="DZ186" i="57"/>
  <c r="BT137" i="57"/>
  <c r="BI150" i="57"/>
  <c r="E89" i="57"/>
  <c r="U106" i="57"/>
  <c r="CJ166" i="57"/>
  <c r="AJ129" i="57"/>
  <c r="BE73" i="57"/>
  <c r="AG168" i="57"/>
  <c r="BE185" i="57"/>
  <c r="AS125" i="57"/>
  <c r="AD179" i="57"/>
  <c r="AX145" i="57"/>
  <c r="Q86" i="57"/>
  <c r="BB30" i="57"/>
  <c r="BC30" i="57" s="1"/>
  <c r="X187" i="57"/>
  <c r="V81" i="57"/>
  <c r="AW157" i="57"/>
  <c r="AP75" i="57"/>
  <c r="CC136" i="57"/>
  <c r="CJ157" i="57"/>
  <c r="P149" i="57"/>
  <c r="BM83" i="57"/>
  <c r="CK179" i="57"/>
  <c r="AV133" i="57"/>
  <c r="AS156" i="57"/>
  <c r="BY119" i="57"/>
  <c r="DH186" i="57"/>
  <c r="AV193" i="57"/>
  <c r="V82" i="57"/>
  <c r="D125" i="57"/>
  <c r="AH183" i="57"/>
  <c r="AH182" i="57"/>
  <c r="BV67" i="57"/>
  <c r="AX170" i="57"/>
  <c r="L155" i="57"/>
  <c r="J88" i="57"/>
  <c r="R132" i="57"/>
  <c r="AR154" i="57"/>
  <c r="Z90" i="57"/>
  <c r="E97" i="57"/>
  <c r="BQ88" i="57"/>
  <c r="CK157" i="57"/>
  <c r="AO137" i="57"/>
  <c r="CP109" i="57"/>
  <c r="CQ109" i="57" s="1"/>
  <c r="R178" i="57"/>
  <c r="EB112" i="57"/>
  <c r="BI71" i="57"/>
  <c r="FH137" i="57"/>
  <c r="CP125" i="57"/>
  <c r="BX159" i="57"/>
  <c r="AC78" i="57"/>
  <c r="AG75" i="57"/>
  <c r="AO159" i="57"/>
  <c r="CC154" i="57"/>
  <c r="X75" i="57"/>
  <c r="BB13" i="57"/>
  <c r="FZ185" i="57"/>
  <c r="GA185" i="57" s="1"/>
  <c r="BP180" i="57"/>
  <c r="V99" i="57"/>
  <c r="W99" i="57" s="1"/>
  <c r="BR76" i="57"/>
  <c r="AR144" i="57"/>
  <c r="AR136" i="57"/>
  <c r="BB97" i="57"/>
  <c r="BV159" i="57"/>
  <c r="BY148" i="57"/>
  <c r="AS127" i="57"/>
  <c r="P147" i="57"/>
  <c r="I162" i="57"/>
  <c r="BX154" i="57"/>
  <c r="BD98" i="57"/>
  <c r="Y91" i="57"/>
  <c r="AH124" i="57"/>
  <c r="BT84" i="57"/>
  <c r="DH124" i="57"/>
  <c r="AX139" i="57"/>
  <c r="AY139" i="57" s="1"/>
  <c r="AP103" i="57"/>
  <c r="DN143" i="57"/>
  <c r="AK112" i="57"/>
  <c r="DP133" i="57"/>
  <c r="ED185" i="57"/>
  <c r="BF143" i="57"/>
  <c r="BH183" i="57"/>
  <c r="AC167" i="57"/>
  <c r="H154" i="57"/>
  <c r="CL83" i="57"/>
  <c r="CJ184" i="57"/>
  <c r="AC121" i="57"/>
  <c r="P134" i="57"/>
  <c r="AW112" i="57"/>
  <c r="BR30" i="57"/>
  <c r="BS30" i="57" s="1"/>
  <c r="AS64" i="57"/>
  <c r="Y126" i="57"/>
  <c r="J153" i="57"/>
  <c r="Y81" i="57"/>
  <c r="H110" i="57"/>
  <c r="H97" i="57"/>
  <c r="BH186" i="57"/>
  <c r="N82" i="57"/>
  <c r="O83" i="57" s="1"/>
  <c r="AJ150" i="57"/>
  <c r="BR182" i="57"/>
  <c r="AV154" i="57"/>
  <c r="F21" i="57"/>
  <c r="F130" i="57"/>
  <c r="DJ187" i="57"/>
  <c r="DK187" i="57" s="1"/>
  <c r="AH144" i="57"/>
  <c r="AB81" i="57"/>
  <c r="DN186" i="57"/>
  <c r="DO187" i="57" s="1"/>
  <c r="U186" i="57"/>
  <c r="AW187" i="57"/>
  <c r="AC133" i="57"/>
  <c r="BA86" i="57"/>
  <c r="AL117" i="57"/>
  <c r="AC144" i="57"/>
  <c r="AR77" i="57"/>
  <c r="BP162" i="57"/>
  <c r="D158" i="57"/>
  <c r="AW74" i="57"/>
  <c r="BL186" i="57"/>
  <c r="F49" i="57"/>
  <c r="E113" i="57"/>
  <c r="EH187" i="57"/>
  <c r="BQ167" i="57"/>
  <c r="BD147" i="57"/>
  <c r="V180" i="57"/>
  <c r="T185" i="57"/>
  <c r="CP153" i="57"/>
  <c r="CQ154" i="57" s="1"/>
  <c r="J185" i="57"/>
  <c r="Y66" i="57"/>
  <c r="DN21" i="57"/>
  <c r="X144" i="57"/>
  <c r="AB91" i="57"/>
  <c r="FE186" i="57"/>
  <c r="CT100" i="57"/>
  <c r="BE83" i="57"/>
  <c r="BB76" i="57"/>
  <c r="BV69" i="57"/>
  <c r="AJ95" i="57"/>
  <c r="AL62" i="57"/>
  <c r="X151" i="57"/>
  <c r="BR149" i="57"/>
  <c r="BS149" i="57" s="1"/>
  <c r="AV102" i="57"/>
  <c r="V72" i="57"/>
  <c r="CB83" i="57"/>
  <c r="H155" i="57"/>
  <c r="I106" i="57"/>
  <c r="AL59" i="57"/>
  <c r="BL78" i="57"/>
  <c r="U129" i="57"/>
  <c r="H100" i="57"/>
  <c r="BY109" i="57"/>
  <c r="BH77" i="57"/>
  <c r="FU76" i="57"/>
  <c r="AP76" i="57"/>
  <c r="CS131" i="57"/>
  <c r="DE100" i="57"/>
  <c r="CR131" i="57"/>
  <c r="BY171" i="57"/>
  <c r="BL84" i="57"/>
  <c r="D87" i="57"/>
  <c r="BB148" i="57"/>
  <c r="AV118" i="57"/>
  <c r="AL167" i="57"/>
  <c r="AM168" i="57" s="1"/>
  <c r="DX177" i="57"/>
  <c r="FT187" i="57"/>
  <c r="AV172" i="57"/>
  <c r="V149" i="57"/>
  <c r="AC119" i="57"/>
  <c r="AG183" i="57"/>
  <c r="AB135" i="57"/>
  <c r="BL87" i="57"/>
  <c r="BP123" i="57"/>
  <c r="FY100" i="57"/>
  <c r="P165" i="57"/>
  <c r="BH94" i="57"/>
  <c r="AT93" i="57"/>
  <c r="AX124" i="57"/>
  <c r="CL154" i="57"/>
  <c r="AP96" i="57"/>
  <c r="AQ96" i="57" s="1"/>
  <c r="FU178" i="57"/>
  <c r="V173" i="57"/>
  <c r="CN119" i="57"/>
  <c r="AX103" i="57"/>
  <c r="BH88" i="57"/>
  <c r="BQ174" i="57"/>
  <c r="AH139" i="57"/>
  <c r="AW101" i="57"/>
  <c r="DI105" i="57"/>
  <c r="J96" i="57"/>
  <c r="CD91" i="57"/>
  <c r="U103" i="57"/>
  <c r="CF147" i="57"/>
  <c r="CP126" i="57"/>
  <c r="BE141" i="57"/>
  <c r="AN121" i="57"/>
  <c r="BR47" i="57"/>
  <c r="H149" i="57"/>
  <c r="N169" i="57"/>
  <c r="BB169" i="57"/>
  <c r="DA187" i="57"/>
  <c r="ES186" i="57"/>
  <c r="AV149" i="57"/>
  <c r="AB139" i="57"/>
  <c r="M154" i="57"/>
  <c r="Y170" i="57"/>
  <c r="AK126" i="57"/>
  <c r="BP122" i="57"/>
  <c r="AH102" i="57"/>
  <c r="BN76" i="57"/>
  <c r="AF132" i="57"/>
  <c r="T172" i="57"/>
  <c r="DQ187" i="57"/>
  <c r="BV127" i="57"/>
  <c r="GN181" i="57"/>
  <c r="N98" i="57"/>
  <c r="O98" i="57" s="1"/>
  <c r="U110" i="57"/>
  <c r="H173" i="57"/>
  <c r="AW71" i="57"/>
  <c r="BR169" i="57"/>
  <c r="X160" i="57"/>
  <c r="AT120" i="57"/>
  <c r="AR186" i="57"/>
  <c r="E88" i="57"/>
  <c r="CN174" i="57"/>
  <c r="AC170" i="57"/>
  <c r="BA106" i="57"/>
  <c r="AC156" i="57"/>
  <c r="J146" i="57"/>
  <c r="BT102" i="57"/>
  <c r="Q81" i="57"/>
  <c r="EV186" i="57"/>
  <c r="AP170" i="57"/>
  <c r="AQ171" i="57" s="1"/>
  <c r="AN87" i="57"/>
  <c r="AC93" i="57"/>
  <c r="BE187" i="57"/>
  <c r="AK139" i="57"/>
  <c r="CD100" i="57"/>
  <c r="CJ88" i="57"/>
  <c r="U70" i="57"/>
  <c r="CL175" i="57"/>
  <c r="BL65" i="57"/>
  <c r="L179" i="57"/>
  <c r="AS165" i="57"/>
  <c r="CW107" i="57"/>
  <c r="DQ169" i="57"/>
  <c r="AT169" i="57"/>
  <c r="AU169" i="57" s="1"/>
  <c r="BV113" i="57"/>
  <c r="BV162" i="57"/>
  <c r="Q99" i="57"/>
  <c r="FX185" i="57"/>
  <c r="Y155" i="57"/>
  <c r="V159" i="57"/>
  <c r="AP122" i="57"/>
  <c r="P175" i="57"/>
  <c r="Q125" i="57"/>
  <c r="CX187" i="57"/>
  <c r="P136" i="57"/>
  <c r="CN182" i="57"/>
  <c r="DH110" i="57"/>
  <c r="ED98" i="57"/>
  <c r="EE99" i="57" s="1"/>
  <c r="AJ74" i="57"/>
  <c r="BP134" i="57"/>
  <c r="BH98" i="57"/>
  <c r="GD38" i="57"/>
  <c r="DV122" i="57"/>
  <c r="BD170" i="57"/>
  <c r="GN110" i="57"/>
  <c r="EG170" i="57"/>
  <c r="BU110" i="57"/>
  <c r="AT134" i="57"/>
  <c r="DU122" i="57"/>
  <c r="BH110" i="57"/>
  <c r="AO74" i="57"/>
  <c r="AO134" i="57"/>
  <c r="J158" i="57"/>
  <c r="AD86" i="57"/>
  <c r="BU182" i="57"/>
  <c r="BD146" i="57"/>
  <c r="Q134" i="57"/>
  <c r="V62" i="57"/>
  <c r="AV135" i="57"/>
  <c r="J123" i="57"/>
  <c r="FS89" i="57"/>
  <c r="DG82" i="57"/>
  <c r="FW143" i="57"/>
  <c r="BS166" i="57"/>
  <c r="FS146" i="57"/>
  <c r="DW114" i="57"/>
  <c r="DC107" i="57"/>
  <c r="DG167" i="57"/>
  <c r="CA171" i="57"/>
  <c r="GQ98" i="57"/>
  <c r="FO111" i="57"/>
  <c r="GQ192" i="57"/>
  <c r="BC26" i="57"/>
  <c r="GE172" i="57"/>
  <c r="FS76" i="57"/>
  <c r="GM88" i="57"/>
  <c r="EU96" i="57"/>
  <c r="DK162" i="57"/>
  <c r="BC137" i="57"/>
  <c r="GE97" i="57"/>
  <c r="EE49" i="57"/>
  <c r="EA70" i="57"/>
  <c r="GQ70" i="57"/>
  <c r="EI184" i="57"/>
  <c r="FS84" i="57"/>
  <c r="FW52" i="57"/>
  <c r="AM52" i="57"/>
  <c r="S148" i="57"/>
  <c r="GE43" i="57"/>
  <c r="FK163" i="57"/>
  <c r="FS154" i="57"/>
  <c r="AA133" i="57"/>
  <c r="GE131" i="57"/>
  <c r="DC196" i="57"/>
  <c r="AM134" i="57"/>
  <c r="DG126" i="57"/>
  <c r="FO154" i="57"/>
  <c r="GE41" i="57"/>
  <c r="EY107" i="57"/>
  <c r="FK95" i="57"/>
  <c r="DS76" i="57"/>
  <c r="DS86" i="57"/>
  <c r="DO172" i="57"/>
  <c r="EQ138" i="57"/>
  <c r="DO146" i="57"/>
  <c r="GQ85" i="57"/>
  <c r="S170" i="57"/>
  <c r="GE102" i="57"/>
  <c r="O85" i="57"/>
  <c r="DW147" i="57"/>
  <c r="S120" i="57"/>
  <c r="DO14" i="57"/>
  <c r="FS73" i="57"/>
  <c r="CA118" i="57"/>
  <c r="EY166" i="57"/>
  <c r="DS175" i="57"/>
  <c r="DK109" i="57"/>
  <c r="DS185" i="57"/>
  <c r="DK178" i="57"/>
  <c r="DG186" i="57"/>
  <c r="EE71" i="57"/>
  <c r="GA160" i="57"/>
  <c r="DC145" i="57"/>
  <c r="W146" i="57"/>
  <c r="DS126" i="57"/>
  <c r="AE190" i="57"/>
  <c r="FK82" i="57"/>
  <c r="AM123" i="57"/>
  <c r="CA90" i="57"/>
  <c r="EQ134" i="57"/>
  <c r="DW75" i="57"/>
  <c r="CI145" i="57"/>
  <c r="BS127" i="57"/>
  <c r="EM113" i="57"/>
  <c r="BO97" i="57"/>
  <c r="EU97" i="57"/>
  <c r="DC169" i="57"/>
  <c r="FO144" i="57"/>
  <c r="FO122" i="57"/>
  <c r="DK110" i="57"/>
  <c r="DO66" i="57"/>
  <c r="EA73" i="57"/>
  <c r="BS113" i="57"/>
  <c r="EQ172" i="57"/>
  <c r="DO18" i="57"/>
  <c r="AE97" i="57"/>
  <c r="K167" i="57"/>
  <c r="DS151" i="57"/>
  <c r="FC70" i="57"/>
  <c r="BO149" i="57"/>
  <c r="W158" i="57"/>
  <c r="BK161" i="57"/>
  <c r="CU91" i="57"/>
  <c r="EE112" i="57"/>
  <c r="CQ114" i="57"/>
  <c r="GI138" i="57"/>
  <c r="BK82" i="57"/>
  <c r="FK139" i="57"/>
  <c r="CE148" i="57"/>
  <c r="EY96" i="57"/>
  <c r="DK154" i="57"/>
  <c r="EE131" i="57"/>
  <c r="DW146" i="57"/>
  <c r="FW154" i="57"/>
  <c r="EE42" i="57"/>
  <c r="DO167" i="57"/>
  <c r="GE180" i="57"/>
  <c r="CA132" i="57"/>
  <c r="GQ67" i="57"/>
  <c r="DS89" i="57"/>
  <c r="G87" i="57"/>
  <c r="DS168" i="57"/>
  <c r="DW175" i="57"/>
  <c r="DW82" i="57"/>
  <c r="CU76" i="57"/>
  <c r="GQ110" i="57"/>
  <c r="GQ171" i="57"/>
  <c r="GM94" i="57"/>
  <c r="EQ87" i="57"/>
  <c r="G63" i="57"/>
  <c r="EM79" i="57"/>
  <c r="CM102" i="57"/>
  <c r="DO79" i="57"/>
  <c r="DO139" i="57"/>
  <c r="CQ161" i="57"/>
  <c r="EA182" i="57"/>
  <c r="BW182" i="57"/>
  <c r="CY67" i="57"/>
  <c r="CE111" i="57"/>
  <c r="GQ106" i="57"/>
  <c r="O124" i="57"/>
  <c r="DO127" i="57"/>
  <c r="EY183" i="57"/>
  <c r="DO15" i="57"/>
  <c r="FW51" i="57"/>
  <c r="BK90" i="57"/>
  <c r="CQ103" i="57"/>
  <c r="GI91" i="57"/>
  <c r="GQ135" i="57"/>
  <c r="BK97" i="57"/>
  <c r="EE66" i="57"/>
  <c r="EQ139" i="57"/>
  <c r="DC192" i="57"/>
  <c r="AA126" i="57"/>
  <c r="GE114" i="57"/>
  <c r="GE191" i="57"/>
  <c r="CI61" i="57"/>
  <c r="DO67" i="57"/>
  <c r="CI127" i="57"/>
  <c r="EM98" i="57"/>
  <c r="DS133" i="57"/>
  <c r="AM96" i="57"/>
  <c r="FS95" i="57"/>
  <c r="DC96" i="57"/>
  <c r="GQ71" i="57"/>
  <c r="BS38" i="57"/>
  <c r="CU131" i="57"/>
  <c r="CE118" i="57"/>
  <c r="BK89" i="57"/>
  <c r="O173" i="57"/>
  <c r="S86" i="57"/>
  <c r="FS90" i="57"/>
  <c r="EQ161" i="57"/>
  <c r="GM95" i="57"/>
  <c r="CQ132" i="57"/>
  <c r="AQ145" i="57"/>
  <c r="EU132" i="57"/>
  <c r="CY58" i="57"/>
  <c r="BO191" i="57"/>
  <c r="EE16" i="57"/>
  <c r="GE157" i="57"/>
  <c r="GI147" i="57"/>
  <c r="EE163" i="57"/>
  <c r="GA125" i="57"/>
  <c r="FS71" i="57"/>
  <c r="EY139" i="57"/>
  <c r="DC151" i="57"/>
  <c r="FK84" i="57"/>
  <c r="FS132" i="57"/>
  <c r="CU183" i="57"/>
  <c r="EQ96" i="57"/>
  <c r="GE13" i="57"/>
  <c r="EA71" i="57"/>
  <c r="GQ139" i="57"/>
  <c r="BO115" i="57"/>
  <c r="G64" i="57"/>
  <c r="FW123" i="57"/>
  <c r="EU98" i="57"/>
  <c r="FW38" i="57"/>
  <c r="GE42" i="57"/>
  <c r="CQ98" i="57"/>
  <c r="FW59" i="57"/>
  <c r="GQ96" i="57"/>
  <c r="FW35" i="57"/>
  <c r="EI139" i="57"/>
  <c r="AQ73" i="57"/>
  <c r="CU70" i="57"/>
  <c r="AE158" i="57"/>
  <c r="CY65" i="57"/>
  <c r="FC181" i="57"/>
  <c r="EM121" i="57"/>
  <c r="DO96" i="57"/>
  <c r="CA135" i="57"/>
  <c r="W122" i="57"/>
  <c r="BS84" i="57"/>
  <c r="FW18" i="57"/>
  <c r="O113" i="57"/>
  <c r="GE30" i="57"/>
  <c r="AA159" i="57"/>
  <c r="FW100" i="57"/>
  <c r="GA78" i="57"/>
  <c r="BK178" i="57"/>
  <c r="AA147" i="57"/>
  <c r="FW19" i="57"/>
  <c r="DW156" i="57"/>
  <c r="W123" i="57"/>
  <c r="G178" i="57"/>
  <c r="FS118" i="57"/>
  <c r="O115" i="57"/>
  <c r="DK166" i="57"/>
  <c r="FS147" i="57"/>
  <c r="FS107" i="57"/>
  <c r="FG98" i="57"/>
  <c r="EM89" i="57"/>
  <c r="AM122" i="57"/>
  <c r="FK148" i="57"/>
  <c r="EE17" i="57"/>
  <c r="S71" i="57"/>
  <c r="FG106" i="57"/>
  <c r="CQ73" i="57"/>
  <c r="S158" i="57"/>
  <c r="GM133" i="57"/>
  <c r="BG162" i="57"/>
  <c r="BK192" i="57"/>
  <c r="FG77" i="57"/>
  <c r="DO59" i="57"/>
  <c r="AY143" i="57"/>
  <c r="DS77" i="57"/>
  <c r="CU126" i="57"/>
  <c r="EE18" i="57"/>
  <c r="K109" i="57"/>
  <c r="EA167" i="57"/>
  <c r="FS125" i="57"/>
  <c r="GE60" i="57"/>
  <c r="BW110" i="57"/>
  <c r="BS52" i="57"/>
  <c r="DO149" i="57"/>
  <c r="CU138" i="57"/>
  <c r="DK118" i="57"/>
  <c r="W125" i="57"/>
  <c r="CQ122" i="57"/>
  <c r="FK71" i="57"/>
  <c r="EQ83" i="57"/>
  <c r="EE50" i="57"/>
  <c r="BC29" i="57"/>
  <c r="DO26" i="57"/>
  <c r="FS78" i="57"/>
  <c r="AE82" i="57"/>
  <c r="BG112" i="57"/>
  <c r="BG175" i="57"/>
  <c r="DC183" i="57"/>
  <c r="K115" i="57"/>
  <c r="O145" i="57"/>
  <c r="O114" i="57"/>
  <c r="S84" i="57"/>
  <c r="W179" i="57"/>
  <c r="DG123" i="57"/>
  <c r="AA113" i="57"/>
  <c r="DS184" i="57"/>
  <c r="FG193" i="57"/>
  <c r="CA196" i="57"/>
  <c r="AM193" i="57"/>
  <c r="DC184" i="57"/>
  <c r="CQ194" i="57"/>
  <c r="GM66" i="57" l="1"/>
  <c r="GM67" i="57"/>
  <c r="EM126" i="57"/>
  <c r="EM127" i="57"/>
  <c r="CY138" i="57"/>
  <c r="GQ101" i="57"/>
  <c r="GQ74" i="57"/>
  <c r="EQ76" i="57"/>
  <c r="CY70" i="57"/>
  <c r="GM101" i="57"/>
  <c r="GI99" i="57"/>
  <c r="AY97" i="57"/>
  <c r="CA72" i="57"/>
  <c r="BW142" i="57"/>
  <c r="BK67" i="57"/>
  <c r="AU162" i="57"/>
  <c r="DW131" i="57"/>
  <c r="AE115" i="57"/>
  <c r="EQ195" i="57"/>
  <c r="EQ194" i="57"/>
  <c r="EY110" i="57"/>
  <c r="FC119" i="57"/>
  <c r="BO125" i="57"/>
  <c r="BO124" i="57"/>
  <c r="G119" i="57"/>
  <c r="G120" i="57"/>
  <c r="FS171" i="57"/>
  <c r="AI109" i="57"/>
  <c r="FS179" i="57"/>
  <c r="GQ184" i="57"/>
  <c r="GA178" i="57"/>
  <c r="GA179" i="57"/>
  <c r="GM147" i="57"/>
  <c r="K102" i="57"/>
  <c r="BO89" i="57"/>
  <c r="G132" i="57"/>
  <c r="G74" i="57"/>
  <c r="BO151" i="57"/>
  <c r="BS180" i="57"/>
  <c r="BS179" i="57"/>
  <c r="GI143" i="57"/>
  <c r="EE52" i="57"/>
  <c r="CY191" i="57"/>
  <c r="G112" i="57"/>
  <c r="EQ125" i="57"/>
  <c r="DW157" i="57"/>
  <c r="BC70" i="57"/>
  <c r="DG149" i="57"/>
  <c r="O111" i="57"/>
  <c r="BC64" i="57"/>
  <c r="CI87" i="57"/>
  <c r="FC145" i="57"/>
  <c r="CE74" i="57"/>
  <c r="EA75" i="57"/>
  <c r="GM178" i="57"/>
  <c r="AU76" i="57"/>
  <c r="W55" i="57"/>
  <c r="W54" i="57"/>
  <c r="EU103" i="57"/>
  <c r="BG96" i="57"/>
  <c r="BW159" i="57"/>
  <c r="GE100" i="57"/>
  <c r="DC111" i="57"/>
  <c r="CQ82" i="57"/>
  <c r="G66" i="57"/>
  <c r="BS96" i="57"/>
  <c r="BG74" i="57"/>
  <c r="DK139" i="57"/>
  <c r="GM142" i="57"/>
  <c r="BO90" i="57"/>
  <c r="O72" i="57"/>
  <c r="AA171" i="57"/>
  <c r="EE86" i="57"/>
  <c r="BW107" i="57"/>
  <c r="AU166" i="57"/>
  <c r="GM73" i="57"/>
  <c r="BO65" i="57"/>
  <c r="G71" i="57"/>
  <c r="FG154" i="57"/>
  <c r="GA107" i="57"/>
  <c r="GA108" i="57"/>
  <c r="DO12" i="57"/>
  <c r="GM150" i="57"/>
  <c r="AE182" i="57"/>
  <c r="O193" i="57"/>
  <c r="CY41" i="57"/>
  <c r="FO83" i="57"/>
  <c r="BC169" i="57"/>
  <c r="AA108" i="57"/>
  <c r="AU115" i="57"/>
  <c r="AU114" i="57"/>
  <c r="FS174" i="57"/>
  <c r="FK154" i="57"/>
  <c r="FW29" i="57"/>
  <c r="FK113" i="57"/>
  <c r="GQ83" i="57"/>
  <c r="GQ84" i="57"/>
  <c r="EQ98" i="57"/>
  <c r="FS145" i="57"/>
  <c r="K123" i="57"/>
  <c r="W22" i="57"/>
  <c r="AM15" i="57"/>
  <c r="GI157" i="57"/>
  <c r="CA155" i="57"/>
  <c r="CM172" i="57"/>
  <c r="DC122" i="57"/>
  <c r="EA139" i="57"/>
  <c r="CA67" i="57"/>
  <c r="DW74" i="57"/>
  <c r="CU118" i="57"/>
  <c r="O180" i="57"/>
  <c r="DO74" i="57"/>
  <c r="GE182" i="57"/>
  <c r="DS167" i="57"/>
  <c r="GQ102" i="57"/>
  <c r="BC139" i="57"/>
  <c r="EE106" i="57"/>
  <c r="S178" i="57"/>
  <c r="GQ121" i="57"/>
  <c r="DG87" i="57"/>
  <c r="CU161" i="57"/>
  <c r="S106" i="57"/>
  <c r="DK130" i="57"/>
  <c r="BS181" i="57"/>
  <c r="CY19" i="57"/>
  <c r="EM82" i="57"/>
  <c r="EQ71" i="57"/>
  <c r="BS192" i="57"/>
  <c r="O161" i="57"/>
  <c r="K180" i="57"/>
  <c r="BO74" i="57"/>
  <c r="FO121" i="57"/>
  <c r="EY71" i="57"/>
  <c r="GM170" i="57"/>
  <c r="CA82" i="57"/>
  <c r="FS88" i="57"/>
  <c r="DC157" i="57"/>
  <c r="DW120" i="57"/>
  <c r="AI135" i="57"/>
  <c r="AY174" i="57"/>
  <c r="DG103" i="57"/>
  <c r="BS73" i="57"/>
  <c r="DO75" i="57"/>
  <c r="CU123" i="57"/>
  <c r="CM193" i="57"/>
  <c r="CI29" i="57"/>
  <c r="G28" i="57"/>
  <c r="BK162" i="57"/>
  <c r="GI101" i="57"/>
  <c r="BO157" i="57"/>
  <c r="AM110" i="57"/>
  <c r="FG76" i="57"/>
  <c r="FW88" i="57"/>
  <c r="CU65" i="57"/>
  <c r="S75" i="57"/>
  <c r="CU96" i="57"/>
  <c r="DW73" i="57"/>
  <c r="FW15" i="57"/>
  <c r="DO119" i="57"/>
  <c r="FW49" i="57"/>
  <c r="FC154" i="57"/>
  <c r="FW60" i="57"/>
  <c r="GQ126" i="57"/>
  <c r="FK49" i="57"/>
  <c r="FC121" i="57"/>
  <c r="AE192" i="57"/>
  <c r="DW109" i="57"/>
  <c r="FS157" i="57"/>
  <c r="EE62" i="57"/>
  <c r="GI65" i="57"/>
  <c r="FK178" i="57"/>
  <c r="K120" i="57"/>
  <c r="CI122" i="57"/>
  <c r="AY179" i="57"/>
  <c r="K91" i="57"/>
  <c r="AI83" i="57"/>
  <c r="FW67" i="57"/>
  <c r="BS89" i="57"/>
  <c r="FK16" i="57"/>
  <c r="CQ138" i="57"/>
  <c r="FS121" i="57"/>
  <c r="FW158" i="57"/>
  <c r="DO110" i="57"/>
  <c r="K78" i="57"/>
  <c r="DW162" i="57"/>
  <c r="DW178" i="57"/>
  <c r="BO159" i="57"/>
  <c r="DC115" i="57"/>
  <c r="O84" i="57"/>
  <c r="CI139" i="57"/>
  <c r="AU139" i="57"/>
  <c r="CE180" i="57"/>
  <c r="FK150" i="57"/>
  <c r="DK77" i="57"/>
  <c r="CI142" i="57"/>
  <c r="BC106" i="57"/>
  <c r="DO163" i="57"/>
  <c r="GE136" i="57"/>
  <c r="CM192" i="57"/>
  <c r="FS102" i="57"/>
  <c r="FC138" i="57"/>
  <c r="DC181" i="57"/>
  <c r="CM174" i="57"/>
  <c r="W79" i="57"/>
  <c r="DS123" i="57"/>
  <c r="CA95" i="57"/>
  <c r="GA175" i="57"/>
  <c r="DG78" i="57"/>
  <c r="EM87" i="57"/>
  <c r="EE191" i="57"/>
  <c r="FC126" i="57"/>
  <c r="BK144" i="57"/>
  <c r="GM96" i="57"/>
  <c r="GI139" i="57"/>
  <c r="CA133" i="57"/>
  <c r="BO154" i="57"/>
  <c r="EY170" i="57"/>
  <c r="EY179" i="57"/>
  <c r="FS111" i="57"/>
  <c r="DO55" i="57"/>
  <c r="DS115" i="57"/>
  <c r="AY108" i="57"/>
  <c r="EA130" i="57"/>
  <c r="CU171" i="57"/>
  <c r="EA108" i="57"/>
  <c r="K192" i="57"/>
  <c r="FW64" i="57"/>
  <c r="DC149" i="57"/>
  <c r="EY85" i="57"/>
  <c r="EY191" i="57"/>
  <c r="GA172" i="57"/>
  <c r="FK91" i="57"/>
  <c r="CA84" i="57"/>
  <c r="DK111" i="57"/>
  <c r="K170" i="57"/>
  <c r="CM180" i="57"/>
  <c r="K75" i="57"/>
  <c r="BS78" i="57"/>
  <c r="DC94" i="57"/>
  <c r="DK120" i="57"/>
  <c r="FG143" i="57"/>
  <c r="CQ191" i="57"/>
  <c r="FC172" i="57"/>
  <c r="AM39" i="57"/>
  <c r="FW113" i="57"/>
  <c r="DO154" i="57"/>
  <c r="GA167" i="57"/>
  <c r="GI170" i="57"/>
  <c r="BK98" i="57"/>
  <c r="BS23" i="57"/>
  <c r="BG150" i="57"/>
  <c r="BK109" i="57"/>
  <c r="W50" i="57"/>
  <c r="AY107" i="57"/>
  <c r="FW162" i="57"/>
  <c r="FK29" i="57"/>
  <c r="CM132" i="57"/>
  <c r="BG95" i="57"/>
  <c r="GA86" i="57"/>
  <c r="BK83" i="57"/>
  <c r="BS54" i="57"/>
  <c r="DO38" i="57"/>
  <c r="BG134" i="57"/>
  <c r="FS67" i="57"/>
  <c r="EE147" i="57"/>
  <c r="BW143" i="57"/>
  <c r="G169" i="57"/>
  <c r="O67" i="57"/>
  <c r="BO108" i="57"/>
  <c r="AI78" i="57"/>
  <c r="FC157" i="57"/>
  <c r="AY182" i="57"/>
  <c r="W36" i="57"/>
  <c r="DC106" i="57"/>
  <c r="FC73" i="57"/>
  <c r="AI161" i="57"/>
  <c r="FO187" i="57"/>
  <c r="DK170" i="57"/>
  <c r="AQ191" i="57"/>
  <c r="CA158" i="57"/>
  <c r="EA76" i="57"/>
  <c r="BK96" i="57"/>
  <c r="BW119" i="57"/>
  <c r="FO186" i="57"/>
  <c r="EU102" i="57"/>
  <c r="EU29" i="57"/>
  <c r="CI174" i="57"/>
  <c r="EA74" i="57"/>
  <c r="FW170" i="57"/>
  <c r="EE107" i="57"/>
  <c r="DO108" i="57"/>
  <c r="CY25" i="57"/>
  <c r="AY185" i="57"/>
  <c r="GA163" i="57"/>
  <c r="FS106" i="57"/>
  <c r="EA134" i="57"/>
  <c r="FO151" i="57"/>
  <c r="FK54" i="57"/>
  <c r="AI65" i="57"/>
  <c r="S77" i="57"/>
  <c r="EY73" i="57"/>
  <c r="CU178" i="57"/>
  <c r="O162" i="57"/>
  <c r="BG133" i="57"/>
  <c r="FW24" i="57"/>
  <c r="BS174" i="57"/>
  <c r="EM146" i="57"/>
  <c r="CE77" i="57"/>
  <c r="AA88" i="57"/>
  <c r="BO103" i="57"/>
  <c r="GQ146" i="57"/>
  <c r="FG184" i="57"/>
  <c r="CE99" i="57"/>
  <c r="BS15" i="57"/>
  <c r="CM65" i="57"/>
  <c r="EA132" i="57"/>
  <c r="FS112" i="57"/>
  <c r="G170" i="57"/>
  <c r="EY112" i="57"/>
  <c r="GQ87" i="57"/>
  <c r="GA181" i="57"/>
  <c r="EM95" i="57"/>
  <c r="FK181" i="57"/>
  <c r="DO162" i="57"/>
  <c r="W37" i="57"/>
  <c r="CM122" i="57"/>
  <c r="CI121" i="57"/>
  <c r="CU158" i="57"/>
  <c r="DK174" i="57"/>
  <c r="GI109" i="57"/>
  <c r="BG169" i="57"/>
  <c r="G97" i="57"/>
  <c r="DO25" i="57"/>
  <c r="CM191" i="57"/>
  <c r="CE67" i="57"/>
  <c r="BK142" i="57"/>
  <c r="CY106" i="57"/>
  <c r="BG136" i="57"/>
  <c r="BW89" i="57"/>
  <c r="DC123" i="57"/>
  <c r="EM99" i="57"/>
  <c r="FK155" i="57"/>
  <c r="CE107" i="57"/>
  <c r="FO102" i="57"/>
  <c r="GI181" i="57"/>
  <c r="FW16" i="57"/>
  <c r="K187" i="57"/>
  <c r="DS103" i="57"/>
  <c r="DW130" i="57"/>
  <c r="CI131" i="57"/>
  <c r="K98" i="57"/>
  <c r="CM147" i="57"/>
  <c r="DW158" i="57"/>
  <c r="AE83" i="57"/>
  <c r="EE167" i="57"/>
  <c r="EU43" i="57"/>
  <c r="GA144" i="57"/>
  <c r="BS25" i="57"/>
  <c r="GA110" i="57"/>
  <c r="CI34" i="57"/>
  <c r="K110" i="57"/>
  <c r="W134" i="57"/>
  <c r="EU73" i="57"/>
  <c r="AQ146" i="57"/>
  <c r="GI194" i="57"/>
  <c r="BW118" i="57"/>
  <c r="CU193" i="57"/>
  <c r="GA193" i="57"/>
  <c r="AY96" i="57"/>
  <c r="BK106" i="57"/>
  <c r="O183" i="57"/>
  <c r="AI121" i="57"/>
  <c r="CE182" i="57"/>
  <c r="AM99" i="57"/>
  <c r="DS158" i="57"/>
  <c r="BC12" i="57"/>
  <c r="DC103" i="57"/>
  <c r="EA99" i="57"/>
  <c r="AE171" i="57"/>
  <c r="EM124" i="57"/>
  <c r="DK143" i="57"/>
  <c r="FO125" i="57"/>
  <c r="GI182" i="57"/>
  <c r="EQ137" i="57"/>
  <c r="BG83" i="57"/>
  <c r="FW87" i="57"/>
  <c r="DO63" i="57"/>
  <c r="DG88" i="57"/>
  <c r="FC65" i="57"/>
  <c r="CU102" i="57"/>
  <c r="GE84" i="57"/>
  <c r="S192" i="57"/>
  <c r="CE76" i="57"/>
  <c r="BC194" i="57"/>
  <c r="DW88" i="57"/>
  <c r="EY194" i="57"/>
  <c r="CQ184" i="57"/>
  <c r="GA145" i="57"/>
  <c r="FW30" i="57"/>
  <c r="CM82" i="57"/>
  <c r="CA191" i="57"/>
  <c r="EY180" i="57"/>
  <c r="DK72" i="57"/>
  <c r="FG73" i="57"/>
  <c r="FW22" i="57"/>
  <c r="AA118" i="57"/>
  <c r="AI143" i="57"/>
  <c r="CU101" i="57"/>
  <c r="GE186" i="57"/>
  <c r="BG163" i="57"/>
  <c r="FK70" i="57"/>
  <c r="S151" i="57"/>
  <c r="CE132" i="57"/>
  <c r="FW134" i="57"/>
  <c r="CQ172" i="57"/>
  <c r="GE119" i="57"/>
  <c r="FO100" i="57"/>
  <c r="EM171" i="57"/>
  <c r="EA160" i="57"/>
  <c r="CI28" i="57"/>
  <c r="EU146" i="57"/>
  <c r="GA65" i="57"/>
  <c r="GE52" i="57"/>
  <c r="EQ124" i="57"/>
  <c r="W108" i="57"/>
  <c r="CM139" i="57"/>
  <c r="GQ65" i="57"/>
  <c r="AQ126" i="57"/>
  <c r="DO120" i="57"/>
  <c r="DO121" i="57"/>
  <c r="EM154" i="57"/>
  <c r="W112" i="57"/>
  <c r="W111" i="57"/>
  <c r="CM156" i="57"/>
  <c r="DW143" i="57"/>
  <c r="DW144" i="57"/>
  <c r="EE138" i="57"/>
  <c r="EE139" i="57"/>
  <c r="BW86" i="57"/>
  <c r="AM162" i="57"/>
  <c r="AM86" i="57"/>
  <c r="FK130" i="57"/>
  <c r="FS103" i="57"/>
  <c r="CE66" i="57"/>
  <c r="O168" i="57"/>
  <c r="O167" i="57"/>
  <c r="FW157" i="57"/>
  <c r="FS156" i="57"/>
  <c r="FC156" i="57"/>
  <c r="FS123" i="57"/>
  <c r="AA194" i="57"/>
  <c r="CY13" i="57"/>
  <c r="DC150" i="57"/>
  <c r="DK119" i="57"/>
  <c r="CM155" i="57"/>
  <c r="DS146" i="57"/>
  <c r="BO155" i="57"/>
  <c r="BK65" i="57"/>
  <c r="G175" i="57"/>
  <c r="AU138" i="57"/>
  <c r="AU137" i="57"/>
  <c r="CI30" i="57"/>
  <c r="GE158" i="57"/>
  <c r="GE159" i="57"/>
  <c r="FK166" i="57"/>
  <c r="AQ101" i="57"/>
  <c r="GA96" i="57"/>
  <c r="GA71" i="57"/>
  <c r="GA70" i="57"/>
  <c r="CU156" i="57"/>
  <c r="CI12" i="57"/>
  <c r="CI13" i="57"/>
  <c r="EU154" i="57"/>
  <c r="CY172" i="57"/>
  <c r="DS100" i="57"/>
  <c r="DW115" i="57"/>
  <c r="DK83" i="57"/>
  <c r="AM121" i="57"/>
  <c r="FG78" i="57"/>
  <c r="FW50" i="57"/>
  <c r="CU130" i="57"/>
  <c r="AQ90" i="57"/>
  <c r="DK112" i="57"/>
  <c r="CA134" i="57"/>
  <c r="DK100" i="57"/>
  <c r="FO70" i="57"/>
  <c r="DW127" i="57"/>
  <c r="CY43" i="57"/>
  <c r="FC167" i="57"/>
  <c r="GM78" i="57"/>
  <c r="O135" i="57"/>
  <c r="G171" i="57"/>
  <c r="G61" i="57"/>
  <c r="BG109" i="57"/>
  <c r="GE122" i="57"/>
  <c r="CU190" i="57"/>
  <c r="DK161" i="57"/>
  <c r="CI63" i="57"/>
  <c r="EE34" i="57"/>
  <c r="GE18" i="57"/>
  <c r="BW179" i="57"/>
  <c r="EQ73" i="57"/>
  <c r="FS85" i="57"/>
  <c r="EA191" i="57"/>
  <c r="CY85" i="57"/>
  <c r="FS136" i="57"/>
  <c r="DG65" i="57"/>
  <c r="AM148" i="57"/>
  <c r="DG190" i="57"/>
  <c r="BK71" i="57"/>
  <c r="FK149" i="57"/>
  <c r="DK106" i="57"/>
  <c r="K193" i="57"/>
  <c r="GM160" i="57"/>
  <c r="FO184" i="57"/>
  <c r="CA166" i="57"/>
  <c r="GM172" i="57"/>
  <c r="FG114" i="57"/>
  <c r="G27" i="57"/>
  <c r="BW155" i="57"/>
  <c r="BW72" i="57"/>
  <c r="FO158" i="57"/>
  <c r="BS134" i="57"/>
  <c r="DC124" i="57"/>
  <c r="BG65" i="57"/>
  <c r="BC174" i="57"/>
  <c r="S183" i="57"/>
  <c r="BG67" i="57"/>
  <c r="BO160" i="57"/>
  <c r="EA190" i="57"/>
  <c r="S163" i="57"/>
  <c r="CE173" i="57"/>
  <c r="BO147" i="57"/>
  <c r="GM98" i="57"/>
  <c r="DK155" i="57"/>
  <c r="CA162" i="57"/>
  <c r="CY74" i="57"/>
  <c r="EE151" i="57"/>
  <c r="FW142" i="57"/>
  <c r="FO161" i="57"/>
  <c r="CM161" i="57"/>
  <c r="DO193" i="57"/>
  <c r="S156" i="57"/>
  <c r="FK124" i="57"/>
  <c r="CY87" i="57"/>
  <c r="AA83" i="57"/>
  <c r="FC74" i="57"/>
  <c r="AE103" i="57"/>
  <c r="CI191" i="57"/>
  <c r="BO85" i="57"/>
  <c r="DC75" i="57"/>
  <c r="CA161" i="57"/>
  <c r="CA179" i="57"/>
  <c r="G145" i="57"/>
  <c r="CU147" i="57"/>
  <c r="FO131" i="57"/>
  <c r="FG108" i="57"/>
  <c r="EA173" i="57"/>
  <c r="DO125" i="57"/>
  <c r="CU103" i="57"/>
  <c r="EQ85" i="57"/>
  <c r="EQ148" i="57"/>
  <c r="BK137" i="57"/>
  <c r="FS87" i="57"/>
  <c r="AE74" i="57"/>
  <c r="GI130" i="57"/>
  <c r="GE139" i="57"/>
  <c r="DW182" i="57"/>
  <c r="DC65" i="57"/>
  <c r="AE178" i="57"/>
  <c r="BC147" i="57"/>
  <c r="GI112" i="57"/>
  <c r="CU186" i="57"/>
  <c r="FO85" i="57"/>
  <c r="FK135" i="57"/>
  <c r="G192" i="57"/>
  <c r="DK181" i="57"/>
  <c r="G48" i="57"/>
  <c r="FO71" i="57"/>
  <c r="CM100" i="57"/>
  <c r="CI161" i="57"/>
  <c r="AA174" i="57"/>
  <c r="DK167" i="57"/>
  <c r="DG111" i="57"/>
  <c r="CI115" i="57"/>
  <c r="AE184" i="57"/>
  <c r="G194" i="57"/>
  <c r="EA195" i="57"/>
  <c r="AU84" i="57"/>
  <c r="G55" i="57"/>
  <c r="BC181" i="57"/>
  <c r="GQ112" i="57"/>
  <c r="EM134" i="57"/>
  <c r="CM137" i="57"/>
  <c r="AM73" i="57"/>
  <c r="FS110" i="57"/>
  <c r="CU71" i="57"/>
  <c r="EU84" i="57"/>
  <c r="CM148" i="57"/>
  <c r="CE183" i="57"/>
  <c r="DS171" i="57"/>
  <c r="DS124" i="57"/>
  <c r="EE59" i="57"/>
  <c r="EM190" i="57"/>
  <c r="FW118" i="57"/>
  <c r="FO163" i="57"/>
  <c r="GE142" i="57"/>
  <c r="DO23" i="57"/>
  <c r="FG133" i="57"/>
  <c r="GQ143" i="57"/>
  <c r="DS109" i="57"/>
  <c r="GI179" i="57"/>
  <c r="BO162" i="57"/>
  <c r="AY126" i="57"/>
  <c r="BO109" i="57"/>
  <c r="BK122" i="57"/>
  <c r="GA174" i="57"/>
  <c r="DG121" i="57"/>
  <c r="CQ151" i="57"/>
  <c r="FK15" i="57"/>
  <c r="EU108" i="57"/>
  <c r="EU118" i="57"/>
  <c r="GE48" i="57"/>
  <c r="DC84" i="57"/>
  <c r="DG99" i="57"/>
  <c r="BC73" i="57"/>
  <c r="GI148" i="57"/>
  <c r="CA126" i="57"/>
  <c r="BG172" i="57"/>
  <c r="BC79" i="57"/>
  <c r="K95" i="57"/>
  <c r="CY132" i="57"/>
  <c r="BC35" i="57"/>
  <c r="FG86" i="57"/>
  <c r="GM97" i="57"/>
  <c r="FS79" i="57"/>
  <c r="BK121" i="57"/>
  <c r="BS122" i="57"/>
  <c r="FS175" i="57"/>
  <c r="BG159" i="57"/>
  <c r="FW103" i="57"/>
  <c r="CQ192" i="57"/>
  <c r="FG144" i="57"/>
  <c r="AM26" i="57"/>
  <c r="GM91" i="57"/>
  <c r="AA154" i="57"/>
  <c r="EQ95" i="57"/>
  <c r="DS90" i="57"/>
  <c r="CM112" i="57"/>
  <c r="W178" i="57"/>
  <c r="CU191" i="57"/>
  <c r="G77" i="57"/>
  <c r="DO142" i="57"/>
  <c r="FW155" i="57"/>
  <c r="FO74" i="57"/>
  <c r="GM190" i="57"/>
  <c r="FK59" i="57"/>
  <c r="CA151" i="57"/>
  <c r="FS122" i="57"/>
  <c r="FG96" i="57"/>
  <c r="GM194" i="57"/>
  <c r="DK90" i="57"/>
  <c r="FS167" i="57"/>
  <c r="EM86" i="57"/>
  <c r="AM89" i="57"/>
  <c r="FC95" i="57"/>
  <c r="CA85" i="57"/>
  <c r="BK135" i="57"/>
  <c r="GQ77" i="57"/>
  <c r="GQ138" i="57"/>
  <c r="BK169" i="57"/>
  <c r="DG162" i="57"/>
  <c r="AA158" i="57"/>
  <c r="CQ155" i="57"/>
  <c r="EY99" i="57"/>
  <c r="BS136" i="57"/>
  <c r="DW161" i="57"/>
  <c r="GA118" i="57"/>
  <c r="K76" i="57"/>
  <c r="CM173" i="57"/>
  <c r="CY47" i="57"/>
  <c r="AI179" i="57"/>
  <c r="CA79" i="57"/>
  <c r="FS168" i="57"/>
  <c r="EM162" i="57"/>
  <c r="AA186" i="57"/>
  <c r="W163" i="57"/>
  <c r="W110" i="57"/>
  <c r="EU114" i="57"/>
  <c r="DC179" i="57"/>
  <c r="GM87" i="57"/>
  <c r="AI73" i="57"/>
  <c r="DW113" i="57"/>
  <c r="EE162" i="57"/>
  <c r="AE145" i="57"/>
  <c r="FK167" i="57"/>
  <c r="AA136" i="57"/>
  <c r="EY132" i="57"/>
  <c r="DK144" i="57"/>
  <c r="CI160" i="57"/>
  <c r="EM145" i="57"/>
  <c r="FC110" i="57"/>
  <c r="FW86" i="57"/>
  <c r="BG155" i="57"/>
  <c r="GM192" i="57"/>
  <c r="AE143" i="57"/>
  <c r="DK97" i="57"/>
  <c r="EE190" i="57"/>
  <c r="FG160" i="57"/>
  <c r="GI171" i="57"/>
  <c r="DG110" i="57"/>
  <c r="GI118" i="57"/>
  <c r="BK118" i="57"/>
  <c r="S119" i="57"/>
  <c r="BG85" i="57"/>
  <c r="FW27" i="57"/>
  <c r="CI192" i="57"/>
  <c r="EA67" i="57"/>
  <c r="FG147" i="57"/>
  <c r="FS72" i="57"/>
  <c r="DO72" i="57"/>
  <c r="CE157" i="57"/>
  <c r="EE31" i="57"/>
  <c r="CY99" i="57"/>
  <c r="DK82" i="57"/>
  <c r="G106" i="57"/>
  <c r="EY131" i="57"/>
  <c r="CA139" i="57"/>
  <c r="GA184" i="57"/>
  <c r="EA126" i="57"/>
  <c r="GE96" i="57"/>
  <c r="BS79" i="57"/>
  <c r="AU181" i="57"/>
  <c r="W113" i="57"/>
  <c r="DO143" i="57"/>
  <c r="O137" i="57"/>
  <c r="AU180" i="57"/>
  <c r="AE85" i="57"/>
  <c r="CI78" i="57"/>
  <c r="BK138" i="57"/>
  <c r="AE136" i="57"/>
  <c r="K181" i="57"/>
  <c r="G149" i="57"/>
  <c r="BC89" i="57"/>
  <c r="FK24" i="57"/>
  <c r="BW90" i="57"/>
  <c r="FW99" i="57"/>
  <c r="EI157" i="57"/>
  <c r="EY100" i="57"/>
  <c r="AM66" i="57"/>
  <c r="DO97" i="57"/>
  <c r="GQ76" i="57"/>
  <c r="BK110" i="57"/>
  <c r="BC175" i="57"/>
  <c r="AM22" i="57"/>
  <c r="FC102" i="57"/>
  <c r="FC101" i="57"/>
  <c r="FS137" i="57"/>
  <c r="W150" i="57"/>
  <c r="EM148" i="57"/>
  <c r="CM73" i="57"/>
  <c r="CM74" i="57"/>
  <c r="BC49" i="57"/>
  <c r="DS170" i="57"/>
  <c r="FG100" i="57"/>
  <c r="FG99" i="57"/>
  <c r="DS181" i="57"/>
  <c r="BW175" i="57"/>
  <c r="DO43" i="57"/>
  <c r="DG66" i="57"/>
  <c r="DG67" i="57"/>
  <c r="CE169" i="57"/>
  <c r="CE170" i="57"/>
  <c r="BG110" i="57"/>
  <c r="W82" i="57"/>
  <c r="GA120" i="57"/>
  <c r="AY95" i="57"/>
  <c r="CE75" i="57"/>
  <c r="BS159" i="57"/>
  <c r="EU184" i="57"/>
  <c r="FC168" i="57"/>
  <c r="DK145" i="57"/>
  <c r="BS85" i="57"/>
  <c r="BS86" i="57"/>
  <c r="CI187" i="57"/>
  <c r="EQ82" i="57"/>
  <c r="S135" i="57"/>
  <c r="FC112" i="57"/>
  <c r="FC111" i="57"/>
  <c r="AY181" i="57"/>
  <c r="AY180" i="57"/>
  <c r="AE185" i="57"/>
  <c r="DG83" i="57"/>
  <c r="DG84" i="57"/>
  <c r="FW139" i="57"/>
  <c r="DS125" i="57"/>
  <c r="W166" i="57"/>
  <c r="FK37" i="57"/>
  <c r="FK61" i="57"/>
  <c r="AE139" i="57"/>
  <c r="GI72" i="57"/>
  <c r="BK149" i="57"/>
  <c r="BK148" i="57"/>
  <c r="AY125" i="57"/>
  <c r="W41" i="57"/>
  <c r="CM119" i="57"/>
  <c r="BC15" i="57"/>
  <c r="AQ85" i="57"/>
  <c r="AQ86" i="57"/>
  <c r="FO109" i="57"/>
  <c r="G157" i="57"/>
  <c r="AM131" i="57"/>
  <c r="DS131" i="57"/>
  <c r="AI71" i="57"/>
  <c r="AI72" i="57"/>
  <c r="FO65" i="57"/>
  <c r="AE73" i="57"/>
  <c r="EI143" i="57"/>
  <c r="DG107" i="57"/>
  <c r="DO137" i="57"/>
  <c r="FS169" i="57"/>
  <c r="CA178" i="57"/>
  <c r="EA102" i="57"/>
  <c r="CY88" i="57"/>
  <c r="AQ124" i="57"/>
  <c r="AI113" i="57"/>
  <c r="G121" i="57"/>
  <c r="BC148" i="57"/>
  <c r="O122" i="57"/>
  <c r="K171" i="57"/>
  <c r="K172" i="57"/>
  <c r="AI97" i="57"/>
  <c r="FK125" i="57"/>
  <c r="S193" i="57"/>
  <c r="BS24" i="57"/>
  <c r="G49" i="57"/>
  <c r="CU72" i="57"/>
  <c r="G60" i="57"/>
  <c r="AI139" i="57"/>
  <c r="FC175" i="57"/>
  <c r="BW174" i="57"/>
  <c r="AU95" i="57"/>
  <c r="CI58" i="57"/>
  <c r="CM79" i="57"/>
  <c r="GI84" i="57"/>
  <c r="GA124" i="57"/>
  <c r="GA123" i="57"/>
  <c r="FK192" i="57"/>
  <c r="DG166" i="57"/>
  <c r="EM71" i="57"/>
  <c r="EQ187" i="57"/>
  <c r="CU106" i="57"/>
  <c r="BG121" i="57"/>
  <c r="BG120" i="57"/>
  <c r="AE154" i="57"/>
  <c r="CU109" i="57"/>
  <c r="CI170" i="57"/>
  <c r="CU187" i="57"/>
  <c r="FW77" i="57"/>
  <c r="DW191" i="57"/>
  <c r="FS120" i="57"/>
  <c r="AU97" i="57"/>
  <c r="CA125" i="57"/>
  <c r="EM138" i="57"/>
  <c r="DO58" i="57"/>
  <c r="GA139" i="57"/>
  <c r="BS178" i="57"/>
  <c r="BW101" i="57"/>
  <c r="AQ167" i="57"/>
  <c r="CE137" i="57"/>
  <c r="EM147" i="57"/>
  <c r="EQ166" i="57"/>
  <c r="FC99" i="57"/>
  <c r="FO166" i="57"/>
  <c r="EA79" i="57"/>
  <c r="AE151" i="57"/>
  <c r="CA127" i="57"/>
  <c r="EM159" i="57"/>
  <c r="S187" i="57"/>
  <c r="EU58" i="57"/>
  <c r="FO66" i="57"/>
  <c r="W39" i="57"/>
  <c r="AA180" i="57"/>
  <c r="AM51" i="57"/>
  <c r="DO24" i="57"/>
  <c r="EU119" i="57"/>
  <c r="EY118" i="57"/>
  <c r="CY163" i="57"/>
  <c r="BO102" i="57"/>
  <c r="FG175" i="57"/>
  <c r="BK77" i="57"/>
  <c r="EA147" i="57"/>
  <c r="FO77" i="57"/>
  <c r="AY147" i="57"/>
  <c r="S160" i="57"/>
  <c r="DO51" i="57"/>
  <c r="AA151" i="57"/>
  <c r="EM123" i="57"/>
  <c r="S100" i="57"/>
  <c r="CM101" i="57"/>
  <c r="FG150" i="57"/>
  <c r="GA75" i="57"/>
  <c r="FC147" i="57"/>
  <c r="S138" i="57"/>
  <c r="AQ131" i="57"/>
  <c r="G111" i="57"/>
  <c r="O156" i="57"/>
  <c r="BK173" i="57"/>
  <c r="DO171" i="57"/>
  <c r="K74" i="57"/>
  <c r="AI159" i="57"/>
  <c r="BG156" i="57"/>
  <c r="BC87" i="57"/>
  <c r="CI96" i="57"/>
  <c r="AQ144" i="57"/>
  <c r="GE19" i="57"/>
  <c r="EQ122" i="57"/>
  <c r="EQ109" i="57"/>
  <c r="BW131" i="57"/>
  <c r="FK133" i="57"/>
  <c r="BW156" i="57"/>
  <c r="CI66" i="57"/>
  <c r="DC108" i="57"/>
  <c r="DO190" i="57"/>
  <c r="BG167" i="57"/>
  <c r="FW159" i="57"/>
  <c r="CM66" i="57"/>
  <c r="EQ149" i="57"/>
  <c r="GI102" i="57"/>
  <c r="DG112" i="57"/>
  <c r="EQ67" i="57"/>
  <c r="G101" i="57"/>
  <c r="GM183" i="57"/>
  <c r="BS115" i="57"/>
  <c r="EQ74" i="57"/>
  <c r="FO86" i="57"/>
  <c r="W48" i="57"/>
  <c r="BC193" i="57"/>
  <c r="EE63" i="57"/>
  <c r="BG66" i="57"/>
  <c r="AQ159" i="57"/>
  <c r="CQ90" i="57"/>
  <c r="AA125" i="57"/>
  <c r="DO173" i="57"/>
  <c r="BC115" i="57"/>
  <c r="BK126" i="57"/>
  <c r="AY148" i="57"/>
  <c r="EM142" i="57"/>
  <c r="BG191" i="57"/>
  <c r="DG150" i="57"/>
  <c r="AE161" i="57"/>
  <c r="FC161" i="57"/>
  <c r="S191" i="57"/>
  <c r="FW193" i="57"/>
  <c r="CY183" i="57"/>
  <c r="AE138" i="57"/>
  <c r="CQ143" i="57"/>
  <c r="BC58" i="57"/>
  <c r="EE125" i="57"/>
  <c r="W70" i="57"/>
  <c r="CU135" i="57"/>
  <c r="DC167" i="57"/>
  <c r="DS180" i="57"/>
  <c r="FW146" i="57"/>
  <c r="S190" i="57"/>
  <c r="BG76" i="57"/>
  <c r="FO97" i="57"/>
  <c r="CU73" i="57"/>
  <c r="BO190" i="57"/>
  <c r="AI130" i="57"/>
  <c r="GM112" i="57"/>
  <c r="AI75" i="57"/>
  <c r="AE126" i="57"/>
  <c r="FC96" i="57"/>
  <c r="EQ90" i="57"/>
  <c r="DK171" i="57"/>
  <c r="DG191" i="57"/>
  <c r="G191" i="57"/>
  <c r="G75" i="57"/>
  <c r="FO172" i="57"/>
  <c r="FC127" i="57"/>
  <c r="DG94" i="57"/>
  <c r="G139" i="57"/>
  <c r="AA163" i="57"/>
  <c r="EU156" i="57"/>
  <c r="EY163" i="57"/>
  <c r="AQ120" i="57"/>
  <c r="CU66" i="57"/>
  <c r="FG120" i="57"/>
  <c r="BW180" i="57"/>
  <c r="DK107" i="57"/>
  <c r="EU169" i="57"/>
  <c r="EE13" i="57"/>
  <c r="GA115" i="57"/>
  <c r="EE179" i="57"/>
  <c r="AA175" i="57"/>
  <c r="BO78" i="57"/>
  <c r="DS174" i="57"/>
  <c r="FC124" i="57"/>
  <c r="GI113" i="57"/>
  <c r="CU163" i="57"/>
  <c r="DO29" i="57"/>
  <c r="AY154" i="57"/>
  <c r="CI186" i="57"/>
  <c r="CY51" i="57"/>
  <c r="AA182" i="57"/>
  <c r="S139" i="57"/>
  <c r="BC125" i="57"/>
  <c r="EE178" i="57"/>
  <c r="DG90" i="57"/>
  <c r="CQ190" i="57"/>
  <c r="FW151" i="57"/>
  <c r="EA83" i="57"/>
  <c r="FO103" i="57"/>
  <c r="BK76" i="57"/>
  <c r="FO114" i="57"/>
  <c r="K121" i="57"/>
  <c r="G186" i="57"/>
  <c r="G146" i="57"/>
  <c r="AA139" i="57"/>
  <c r="CM70" i="57"/>
  <c r="BK156" i="57"/>
  <c r="BG143" i="57"/>
  <c r="CA167" i="57"/>
  <c r="GI86" i="57"/>
  <c r="CU111" i="57"/>
  <c r="BK175" i="57"/>
  <c r="CU79" i="57"/>
  <c r="AM114" i="57"/>
  <c r="FW186" i="57"/>
  <c r="FS115" i="57"/>
  <c r="W24" i="57"/>
  <c r="DG151" i="57"/>
  <c r="FS75" i="57"/>
  <c r="CE138" i="57"/>
  <c r="BO123" i="57"/>
  <c r="FG113" i="57"/>
  <c r="FG88" i="57"/>
  <c r="DG79" i="57"/>
  <c r="DG175" i="57"/>
  <c r="CE112" i="57"/>
  <c r="BS135" i="57"/>
  <c r="FK190" i="57"/>
  <c r="CQ142" i="57"/>
  <c r="CM151" i="57"/>
  <c r="GI185" i="57"/>
  <c r="CY171" i="57"/>
  <c r="DC127" i="57"/>
  <c r="AE86" i="57"/>
  <c r="CQ126" i="57"/>
  <c r="AY131" i="57"/>
  <c r="S143" i="57"/>
  <c r="CY111" i="57"/>
  <c r="CU159" i="57"/>
  <c r="EY161" i="57"/>
  <c r="DO34" i="57"/>
  <c r="K158" i="57"/>
  <c r="CU77" i="57"/>
  <c r="W91" i="57"/>
  <c r="CY29" i="57"/>
  <c r="AM103" i="57"/>
  <c r="FW121" i="57"/>
  <c r="BC50" i="57"/>
  <c r="CY52" i="57"/>
  <c r="AQ121" i="57"/>
  <c r="EY172" i="57"/>
  <c r="CY100" i="57"/>
  <c r="AI114" i="57"/>
  <c r="AM28" i="57"/>
  <c r="GA73" i="57"/>
  <c r="DO111" i="57"/>
  <c r="FW46" i="57"/>
  <c r="BO138" i="57"/>
  <c r="BG75" i="57"/>
  <c r="EY146" i="57"/>
  <c r="DG147" i="57"/>
  <c r="CQ86" i="57"/>
  <c r="DC125" i="57"/>
  <c r="CI18" i="57"/>
  <c r="AA79" i="57"/>
  <c r="FW190" i="57"/>
  <c r="DW110" i="57"/>
  <c r="FG173" i="57"/>
  <c r="O157" i="57"/>
  <c r="GE40" i="57"/>
  <c r="W143" i="57"/>
  <c r="FC106" i="57"/>
  <c r="DC143" i="57"/>
  <c r="AI70" i="57"/>
  <c r="GI122" i="57"/>
  <c r="GI123" i="57"/>
  <c r="W46" i="57"/>
  <c r="S114" i="57"/>
  <c r="CA89" i="57"/>
  <c r="CA88" i="57"/>
  <c r="CI39" i="57"/>
  <c r="CI38" i="57"/>
  <c r="O121" i="57"/>
  <c r="CE145" i="57"/>
  <c r="CE144" i="57"/>
  <c r="FW147" i="57"/>
  <c r="BG100" i="57"/>
  <c r="BG101" i="57"/>
  <c r="BO192" i="57"/>
  <c r="BO193" i="57"/>
  <c r="BG118" i="57"/>
  <c r="DC185" i="57"/>
  <c r="DC186" i="57"/>
  <c r="CM86" i="57"/>
  <c r="CM87" i="57"/>
  <c r="DK190" i="57"/>
  <c r="S169" i="57"/>
  <c r="W186" i="57"/>
  <c r="AM106" i="57"/>
  <c r="BO75" i="57"/>
  <c r="EQ151" i="57"/>
  <c r="AY190" i="57"/>
  <c r="AE95" i="57"/>
  <c r="CU112" i="57"/>
  <c r="W159" i="57"/>
  <c r="GE124" i="57"/>
  <c r="CM125" i="57"/>
  <c r="W15" i="57"/>
  <c r="CM126" i="57"/>
  <c r="CQ101" i="57"/>
  <c r="AU134" i="57"/>
  <c r="AA145" i="57"/>
  <c r="G96" i="57"/>
  <c r="G95" i="57"/>
  <c r="DG70" i="57"/>
  <c r="GE78" i="57"/>
  <c r="BO130" i="57"/>
  <c r="DK86" i="57"/>
  <c r="FK30" i="57"/>
  <c r="AU112" i="57"/>
  <c r="S181" i="57"/>
  <c r="AU98" i="57"/>
  <c r="FK169" i="57"/>
  <c r="EA156" i="57"/>
  <c r="FK28" i="57"/>
  <c r="K83" i="57"/>
  <c r="CA145" i="57"/>
  <c r="FK76" i="57"/>
  <c r="EU79" i="57"/>
  <c r="BK170" i="57"/>
  <c r="CE154" i="57"/>
  <c r="EM110" i="57"/>
  <c r="DO46" i="57"/>
  <c r="EE89" i="57"/>
  <c r="DC173" i="57"/>
  <c r="FW47" i="57"/>
  <c r="AA66" i="57"/>
  <c r="CQ158" i="57"/>
  <c r="BG142" i="57"/>
  <c r="AA155" i="57"/>
  <c r="AI134" i="57"/>
  <c r="CA192" i="57"/>
  <c r="GM108" i="57"/>
  <c r="G29" i="57"/>
  <c r="FS178" i="57"/>
  <c r="EY160" i="57"/>
  <c r="GQ125" i="57"/>
  <c r="EM72" i="57"/>
  <c r="FC130" i="57"/>
  <c r="EM191" i="57"/>
  <c r="EQ156" i="57"/>
  <c r="AY183" i="57"/>
  <c r="BW98" i="57"/>
  <c r="FW131" i="57"/>
  <c r="AY85" i="57"/>
  <c r="GA146" i="57"/>
  <c r="GQ79" i="57"/>
  <c r="AM151" i="57"/>
  <c r="FO118" i="57"/>
  <c r="FW108" i="57"/>
  <c r="S159" i="57"/>
  <c r="DO168" i="57"/>
  <c r="EA123" i="57"/>
  <c r="FK143" i="57"/>
  <c r="EY101" i="57"/>
  <c r="O132" i="57"/>
  <c r="DW89" i="57"/>
  <c r="DO133" i="57"/>
  <c r="AI90" i="57"/>
  <c r="EI124" i="57"/>
  <c r="DO184" i="57"/>
  <c r="EE169" i="57"/>
  <c r="CQ112" i="57"/>
  <c r="GI144" i="57"/>
  <c r="GA82" i="57"/>
  <c r="AY90" i="57"/>
  <c r="G103" i="57"/>
  <c r="CA103" i="57"/>
  <c r="CY167" i="57"/>
  <c r="DO112" i="57"/>
  <c r="AM41" i="57"/>
  <c r="EE121" i="57"/>
  <c r="GE138" i="57"/>
  <c r="CM167" i="57"/>
  <c r="BW76" i="57"/>
  <c r="EM178" i="57"/>
  <c r="CE155" i="57"/>
  <c r="GE163" i="57"/>
  <c r="GI119" i="57"/>
  <c r="DS67" i="57"/>
  <c r="AM174" i="57"/>
  <c r="EY124" i="57"/>
  <c r="FO149" i="57"/>
  <c r="AM155" i="57"/>
  <c r="GE94" i="57"/>
  <c r="CI51" i="57"/>
  <c r="GQ158" i="57"/>
  <c r="EM151" i="57"/>
  <c r="EU54" i="57"/>
  <c r="DO53" i="57"/>
  <c r="FW192" i="57"/>
  <c r="FC118" i="57"/>
  <c r="CI90" i="57"/>
  <c r="GE36" i="57"/>
  <c r="BS39" i="57"/>
  <c r="EA138" i="57"/>
  <c r="DO145" i="57"/>
  <c r="DS191" i="57"/>
  <c r="CQ108" i="57"/>
  <c r="DS169" i="57"/>
  <c r="GQ172" i="57"/>
  <c r="FW53" i="57"/>
  <c r="EE35" i="57"/>
  <c r="O76" i="57"/>
  <c r="EA110" i="57"/>
  <c r="EY65" i="57"/>
  <c r="EE87" i="57"/>
  <c r="GQ162" i="57"/>
  <c r="AE148" i="57"/>
  <c r="AM136" i="57"/>
  <c r="DW132" i="57"/>
  <c r="GA156" i="57"/>
  <c r="AY178" i="57"/>
  <c r="GM115" i="57"/>
  <c r="GI87" i="57"/>
  <c r="DW139" i="57"/>
  <c r="FK74" i="57"/>
  <c r="EY192" i="57"/>
  <c r="FW124" i="57"/>
  <c r="FG90" i="57"/>
  <c r="DS102" i="57"/>
  <c r="FC89" i="57"/>
  <c r="EE166" i="57"/>
  <c r="GE29" i="57"/>
  <c r="FO89" i="57"/>
  <c r="FG149" i="57"/>
  <c r="AA134" i="57"/>
  <c r="GA161" i="57"/>
  <c r="BO175" i="57"/>
  <c r="FS86" i="57"/>
  <c r="BS106" i="57"/>
  <c r="AE78" i="57"/>
  <c r="W126" i="57"/>
  <c r="BW168" i="57"/>
  <c r="EE159" i="57"/>
  <c r="FO181" i="57"/>
  <c r="DO182" i="57"/>
  <c r="EA193" i="57"/>
  <c r="AQ111" i="57"/>
  <c r="DK186" i="57"/>
  <c r="AY88" i="57"/>
  <c r="GQ136" i="57"/>
  <c r="GA101" i="57"/>
  <c r="W47" i="57"/>
  <c r="GE110" i="57"/>
  <c r="CA96" i="57"/>
  <c r="GM89" i="57"/>
  <c r="GD198" i="57"/>
  <c r="GE198" i="57" s="1"/>
  <c r="D198" i="57"/>
  <c r="R198" i="57"/>
  <c r="AF198" i="57"/>
  <c r="AT198" i="57"/>
  <c r="BH198" i="57"/>
  <c r="BV198" i="57"/>
  <c r="CJ198" i="57"/>
  <c r="CX198" i="57"/>
  <c r="DL198" i="57"/>
  <c r="DZ198" i="57"/>
  <c r="EN198" i="57"/>
  <c r="FB198" i="57"/>
  <c r="I197" i="57"/>
  <c r="AK197" i="57"/>
  <c r="BM197" i="57"/>
  <c r="CO197" i="57"/>
  <c r="DQ197" i="57"/>
  <c r="ES197" i="57"/>
  <c r="GN197" i="57"/>
  <c r="DP196" i="57"/>
  <c r="FX81" i="57"/>
  <c r="AW196" i="57"/>
  <c r="AG196" i="57"/>
  <c r="DN196" i="57"/>
  <c r="FI195" i="57"/>
  <c r="BT195" i="57"/>
  <c r="GL195" i="57"/>
  <c r="GM195" i="57" s="1"/>
  <c r="BR196" i="57"/>
  <c r="BS196" i="57" s="1"/>
  <c r="DR196" i="57"/>
  <c r="Q196" i="57"/>
  <c r="BU194" i="57"/>
  <c r="AD195" i="57"/>
  <c r="BH194" i="57"/>
  <c r="N184" i="57"/>
  <c r="O184" i="57" s="1"/>
  <c r="AL194" i="57"/>
  <c r="AM194" i="57" s="1"/>
  <c r="FL196" i="57"/>
  <c r="DR194" i="57"/>
  <c r="DS194" i="57" s="1"/>
  <c r="ES196" i="57"/>
  <c r="GF196" i="57"/>
  <c r="CX194" i="57"/>
  <c r="BV184" i="57"/>
  <c r="BW185" i="57" s="1"/>
  <c r="CN196" i="57"/>
  <c r="ET196" i="57"/>
  <c r="AG195" i="57"/>
  <c r="DI195" i="57"/>
  <c r="J194" i="57"/>
  <c r="K194" i="57" s="1"/>
  <c r="GO194" i="57"/>
  <c r="CB184" i="57"/>
  <c r="E79" i="57"/>
  <c r="Y147" i="57"/>
  <c r="T123" i="57"/>
  <c r="FE137" i="57"/>
  <c r="GD197" i="57"/>
  <c r="E198" i="57"/>
  <c r="R197" i="57"/>
  <c r="S197" i="57" s="1"/>
  <c r="AG198" i="57"/>
  <c r="AT197" i="57"/>
  <c r="BI198" i="57"/>
  <c r="BV197" i="57"/>
  <c r="CK198" i="57"/>
  <c r="CX197" i="57"/>
  <c r="CY198" i="57" s="1"/>
  <c r="DM198" i="57"/>
  <c r="DZ197" i="57"/>
  <c r="EA198" i="57" s="1"/>
  <c r="EO198" i="57"/>
  <c r="FB197" i="57"/>
  <c r="L197" i="57"/>
  <c r="AN197" i="57"/>
  <c r="BP197" i="57"/>
  <c r="CR197" i="57"/>
  <c r="DT197" i="57"/>
  <c r="FT198" i="57"/>
  <c r="GF198" i="57"/>
  <c r="F198" i="57"/>
  <c r="T198" i="57"/>
  <c r="AH198" i="57"/>
  <c r="AV198" i="57"/>
  <c r="BJ198" i="57"/>
  <c r="BX198" i="57"/>
  <c r="CL198" i="57"/>
  <c r="CZ198" i="57"/>
  <c r="DN198" i="57"/>
  <c r="DO198" i="57" s="1"/>
  <c r="EB198" i="57"/>
  <c r="EP198" i="57"/>
  <c r="FD198" i="57"/>
  <c r="M197" i="57"/>
  <c r="AO197" i="57"/>
  <c r="BQ197" i="57"/>
  <c r="CS197" i="57"/>
  <c r="DU197" i="57"/>
  <c r="EW197" i="57"/>
  <c r="GF197" i="57"/>
  <c r="U196" i="57"/>
  <c r="M195" i="57"/>
  <c r="CB195" i="57"/>
  <c r="DL195" i="57"/>
  <c r="FB196" i="57"/>
  <c r="FC196" i="57" s="1"/>
  <c r="GJ195" i="57"/>
  <c r="X194" i="57"/>
  <c r="EZ196" i="57"/>
  <c r="DV195" i="57"/>
  <c r="DW195" i="57" s="1"/>
  <c r="FT195" i="57"/>
  <c r="BN195" i="57"/>
  <c r="BO196" i="57" s="1"/>
  <c r="CD195" i="57"/>
  <c r="CE195" i="57" s="1"/>
  <c r="E194" i="57"/>
  <c r="AO195" i="57"/>
  <c r="DI194" i="57"/>
  <c r="E195" i="57"/>
  <c r="DH194" i="57"/>
  <c r="FD194" i="57"/>
  <c r="FU198" i="57"/>
  <c r="GG198" i="57"/>
  <c r="F197" i="57"/>
  <c r="G198" i="57" s="1"/>
  <c r="U198" i="57"/>
  <c r="AH197" i="57"/>
  <c r="AW198" i="57"/>
  <c r="BJ197" i="57"/>
  <c r="BY198" i="57"/>
  <c r="CL197" i="57"/>
  <c r="CM197" i="57" s="1"/>
  <c r="DA198" i="57"/>
  <c r="DN197" i="57"/>
  <c r="EC198" i="57"/>
  <c r="EP197" i="57"/>
  <c r="EQ197" i="57" s="1"/>
  <c r="FE198" i="57"/>
  <c r="P197" i="57"/>
  <c r="AR197" i="57"/>
  <c r="BT197" i="57"/>
  <c r="CV197" i="57"/>
  <c r="DX197" i="57"/>
  <c r="EZ197" i="57"/>
  <c r="GC197" i="57"/>
  <c r="FH196" i="57"/>
  <c r="H194" i="57"/>
  <c r="FJ195" i="57"/>
  <c r="DI196" i="57"/>
  <c r="AF195" i="57"/>
  <c r="BF184" i="57"/>
  <c r="BG185" i="57" s="1"/>
  <c r="V184" i="57"/>
  <c r="W184" i="57" s="1"/>
  <c r="GK196" i="57"/>
  <c r="P195" i="57"/>
  <c r="CO196" i="57"/>
  <c r="CL196" i="57"/>
  <c r="CV196" i="57"/>
  <c r="FN195" i="57"/>
  <c r="ER194" i="57"/>
  <c r="AF194" i="57"/>
  <c r="BB195" i="57"/>
  <c r="BC195" i="57" s="1"/>
  <c r="I196" i="57"/>
  <c r="J195" i="57"/>
  <c r="FE194" i="57"/>
  <c r="FT196" i="57"/>
  <c r="DM194" i="57"/>
  <c r="CP196" i="57"/>
  <c r="FA195" i="57"/>
  <c r="AZ194" i="57"/>
  <c r="CN194" i="57"/>
  <c r="CD196" i="57"/>
  <c r="CH195" i="57"/>
  <c r="CI196" i="57" s="1"/>
  <c r="CS194" i="57"/>
  <c r="CG118" i="57"/>
  <c r="FZ187" i="57"/>
  <c r="GA187" i="57" s="1"/>
  <c r="CL159" i="57"/>
  <c r="CM159" i="57" s="1"/>
  <c r="CP159" i="57"/>
  <c r="CQ159" i="57" s="1"/>
  <c r="BI170" i="57"/>
  <c r="EJ144" i="57"/>
  <c r="GG150" i="57"/>
  <c r="CC153" i="57"/>
  <c r="GG129" i="57"/>
  <c r="BB16" i="57"/>
  <c r="BC16" i="57" s="1"/>
  <c r="FH114" i="57"/>
  <c r="AL108" i="57"/>
  <c r="AM108" i="57" s="1"/>
  <c r="BF179" i="57"/>
  <c r="BG179" i="57" s="1"/>
  <c r="F142" i="57"/>
  <c r="G143" i="57" s="1"/>
  <c r="AJ112" i="57"/>
  <c r="EB154" i="57"/>
  <c r="EH166" i="57"/>
  <c r="AX101" i="57"/>
  <c r="AY102" i="57" s="1"/>
  <c r="CF182" i="57"/>
  <c r="GF144" i="57"/>
  <c r="AK175" i="57"/>
  <c r="DH96" i="57"/>
  <c r="AP155" i="57"/>
  <c r="AQ155" i="57" s="1"/>
  <c r="BR157" i="57"/>
  <c r="BS158" i="57" s="1"/>
  <c r="M72" i="57"/>
  <c r="AO126" i="57"/>
  <c r="GN64" i="57"/>
  <c r="AH165" i="57"/>
  <c r="AI166" i="57" s="1"/>
  <c r="AW126" i="57"/>
  <c r="V94" i="57"/>
  <c r="W94" i="57" s="1"/>
  <c r="AH149" i="57"/>
  <c r="AI149" i="57" s="1"/>
  <c r="AG162" i="57"/>
  <c r="FV198" i="57"/>
  <c r="GH198" i="57"/>
  <c r="H198" i="57"/>
  <c r="V198" i="57"/>
  <c r="AJ198" i="57"/>
  <c r="AX198" i="57"/>
  <c r="AY198" i="57" s="1"/>
  <c r="BL198" i="57"/>
  <c r="BZ198" i="57"/>
  <c r="CN198" i="57"/>
  <c r="DB198" i="57"/>
  <c r="DP198" i="57"/>
  <c r="ED198" i="57"/>
  <c r="ER198" i="57"/>
  <c r="FF198" i="57"/>
  <c r="Q197" i="57"/>
  <c r="AS197" i="57"/>
  <c r="BU197" i="57"/>
  <c r="CW197" i="57"/>
  <c r="DY197" i="57"/>
  <c r="FA197" i="57"/>
  <c r="GB197" i="57"/>
  <c r="AK194" i="57"/>
  <c r="EB196" i="57"/>
  <c r="AC196" i="57"/>
  <c r="BV195" i="57"/>
  <c r="CC196" i="57"/>
  <c r="DT195" i="57"/>
  <c r="BB196" i="57"/>
  <c r="DX194" i="57"/>
  <c r="L196" i="57"/>
  <c r="BL196" i="57"/>
  <c r="DY195" i="57"/>
  <c r="P196" i="57"/>
  <c r="BZ184" i="57"/>
  <c r="CA184" i="57" s="1"/>
  <c r="CS195" i="57"/>
  <c r="GL196" i="57"/>
  <c r="AK195" i="57"/>
  <c r="EX195" i="57"/>
  <c r="AT194" i="57"/>
  <c r="AR195" i="57"/>
  <c r="CL195" i="57"/>
  <c r="CM195" i="57" s="1"/>
  <c r="GJ196" i="57"/>
  <c r="I192" i="57"/>
  <c r="FH194" i="57"/>
  <c r="CS196" i="57"/>
  <c r="BR184" i="57"/>
  <c r="BS184" i="57" s="1"/>
  <c r="GH195" i="57"/>
  <c r="GI195" i="57" s="1"/>
  <c r="BJ196" i="57"/>
  <c r="BP194" i="57"/>
  <c r="CH102" i="57"/>
  <c r="CI102" i="57" s="1"/>
  <c r="BQ151" i="57"/>
  <c r="P161" i="57"/>
  <c r="J138" i="57"/>
  <c r="K138" i="57" s="1"/>
  <c r="CL113" i="57"/>
  <c r="CM113" i="57" s="1"/>
  <c r="CJ150" i="57"/>
  <c r="FB191" i="57"/>
  <c r="FC192" i="57" s="1"/>
  <c r="T171" i="57"/>
  <c r="EG161" i="57"/>
  <c r="E103" i="57"/>
  <c r="BI133" i="57"/>
  <c r="AC98" i="57"/>
  <c r="Z71" i="57"/>
  <c r="AA71" i="57" s="1"/>
  <c r="AT148" i="57"/>
  <c r="AU148" i="57" s="1"/>
  <c r="BQ146" i="57"/>
  <c r="CD64" i="57"/>
  <c r="DN40" i="57"/>
  <c r="FT91" i="57"/>
  <c r="CT107" i="57"/>
  <c r="CU107" i="57" s="1"/>
  <c r="DH180" i="57"/>
  <c r="CO103" i="57"/>
  <c r="P93" i="57"/>
  <c r="GH197" i="57"/>
  <c r="I198" i="57"/>
  <c r="V197" i="57"/>
  <c r="AK198" i="57"/>
  <c r="AX197" i="57"/>
  <c r="AY197" i="57" s="1"/>
  <c r="BM198" i="57"/>
  <c r="BZ197" i="57"/>
  <c r="CA197" i="57" s="1"/>
  <c r="CO198" i="57"/>
  <c r="DB197" i="57"/>
  <c r="DC197" i="57" s="1"/>
  <c r="DQ198" i="57"/>
  <c r="ED197" i="57"/>
  <c r="ES198" i="57"/>
  <c r="FF197" i="57"/>
  <c r="FG197" i="57" s="1"/>
  <c r="T197" i="57"/>
  <c r="AV197" i="57"/>
  <c r="BX197" i="57"/>
  <c r="CZ197" i="57"/>
  <c r="EB197" i="57"/>
  <c r="FD197" i="57"/>
  <c r="DD196" i="57"/>
  <c r="GG195" i="57"/>
  <c r="X196" i="57"/>
  <c r="F195" i="57"/>
  <c r="G195" i="57" s="1"/>
  <c r="BY195" i="57"/>
  <c r="FM195" i="57"/>
  <c r="AJ194" i="57"/>
  <c r="DE195" i="57"/>
  <c r="GP194" i="57"/>
  <c r="DX196" i="57"/>
  <c r="DT196" i="57"/>
  <c r="BI195" i="57"/>
  <c r="AO194" i="57"/>
  <c r="GC195" i="57"/>
  <c r="DQ194" i="57"/>
  <c r="CF196" i="57"/>
  <c r="EV196" i="57"/>
  <c r="CN195" i="57"/>
  <c r="L195" i="57"/>
  <c r="CJ195" i="57"/>
  <c r="AP193" i="57"/>
  <c r="AQ193" i="57" s="1"/>
  <c r="F196" i="57"/>
  <c r="FZ194" i="57"/>
  <c r="GA194" i="57" s="1"/>
  <c r="ER196" i="57"/>
  <c r="BB184" i="57"/>
  <c r="BC185" i="57" s="1"/>
  <c r="DA196" i="57"/>
  <c r="AS195" i="57"/>
  <c r="CB194" i="57"/>
  <c r="AS66" i="57"/>
  <c r="BP66" i="57"/>
  <c r="Q187" i="57"/>
  <c r="DB155" i="57"/>
  <c r="DC156" i="57" s="1"/>
  <c r="J136" i="57"/>
  <c r="BD96" i="57"/>
  <c r="CJ124" i="57"/>
  <c r="DE169" i="57"/>
  <c r="AG96" i="57"/>
  <c r="AV186" i="57"/>
  <c r="BR172" i="57"/>
  <c r="BS172" i="57" s="1"/>
  <c r="AW174" i="57"/>
  <c r="L124" i="57"/>
  <c r="BP84" i="57"/>
  <c r="BI91" i="57"/>
  <c r="CZ83" i="57"/>
  <c r="GK74" i="57"/>
  <c r="BF151" i="57"/>
  <c r="BG151" i="57" s="1"/>
  <c r="I83" i="57"/>
  <c r="Q144" i="57"/>
  <c r="BU147" i="57"/>
  <c r="Z130" i="57"/>
  <c r="F129" i="57"/>
  <c r="AF187" i="57"/>
  <c r="BX125" i="57"/>
  <c r="BI144" i="57"/>
  <c r="BT74" i="57"/>
  <c r="BM96" i="57"/>
  <c r="BR49" i="57"/>
  <c r="BS49" i="57" s="1"/>
  <c r="BR40" i="57"/>
  <c r="BS40" i="57" s="1"/>
  <c r="AT144" i="57"/>
  <c r="DJ172" i="57"/>
  <c r="DK172" i="57" s="1"/>
  <c r="F136" i="57"/>
  <c r="G137" i="57" s="1"/>
  <c r="GJ198" i="57"/>
  <c r="J198" i="57"/>
  <c r="X198" i="57"/>
  <c r="AL198" i="57"/>
  <c r="AZ198" i="57"/>
  <c r="BN198" i="57"/>
  <c r="CB198" i="57"/>
  <c r="CP198" i="57"/>
  <c r="DD198" i="57"/>
  <c r="DR198" i="57"/>
  <c r="EF198" i="57"/>
  <c r="ET198" i="57"/>
  <c r="FH198" i="57"/>
  <c r="U197" i="57"/>
  <c r="AW197" i="57"/>
  <c r="BY197" i="57"/>
  <c r="DA197" i="57"/>
  <c r="EC197" i="57"/>
  <c r="FE197" i="57"/>
  <c r="DE196" i="57"/>
  <c r="BR195" i="57"/>
  <c r="EW196" i="57"/>
  <c r="AT184" i="57"/>
  <c r="AU184" i="57" s="1"/>
  <c r="CF194" i="57"/>
  <c r="AB194" i="57"/>
  <c r="BV194" i="57"/>
  <c r="BW194" i="57" s="1"/>
  <c r="DN194" i="57"/>
  <c r="DO195" i="57" s="1"/>
  <c r="D195" i="57"/>
  <c r="BJ195" i="57"/>
  <c r="DD195" i="57"/>
  <c r="DJ196" i="57"/>
  <c r="EJ195" i="57"/>
  <c r="BI196" i="57"/>
  <c r="DD194" i="57"/>
  <c r="CZ196" i="57"/>
  <c r="BE196" i="57"/>
  <c r="R184" i="57"/>
  <c r="S184" i="57" s="1"/>
  <c r="AC195" i="57"/>
  <c r="BP193" i="57"/>
  <c r="N195" i="57"/>
  <c r="O195" i="57" s="1"/>
  <c r="CP195" i="57"/>
  <c r="CQ195" i="57" s="1"/>
  <c r="EV194" i="57"/>
  <c r="DF194" i="57"/>
  <c r="DG194" i="57" s="1"/>
  <c r="DF195" i="57"/>
  <c r="FZ195" i="57"/>
  <c r="GA196" i="57" s="1"/>
  <c r="CW196" i="57"/>
  <c r="CG195" i="57"/>
  <c r="AP114" i="57"/>
  <c r="AQ114" i="57" s="1"/>
  <c r="BY133" i="57"/>
  <c r="ED171" i="57"/>
  <c r="EE172" i="57" s="1"/>
  <c r="Y107" i="57"/>
  <c r="N100" i="57"/>
  <c r="O101" i="57" s="1"/>
  <c r="BR145" i="57"/>
  <c r="DY89" i="57"/>
  <c r="D102" i="57"/>
  <c r="EC99" i="57"/>
  <c r="GH167" i="57"/>
  <c r="GI168" i="57" s="1"/>
  <c r="BJ159" i="57"/>
  <c r="BF131" i="57"/>
  <c r="BG131" i="57" s="1"/>
  <c r="BV70" i="57"/>
  <c r="BW70" i="57" s="1"/>
  <c r="CV117" i="57"/>
  <c r="Q145" i="57"/>
  <c r="CT87" i="57"/>
  <c r="CU87" i="57" s="1"/>
  <c r="P72" i="57"/>
  <c r="BT105" i="57"/>
  <c r="DE145" i="57"/>
  <c r="EB172" i="57"/>
  <c r="Y112" i="57"/>
  <c r="E154" i="57"/>
  <c r="T186" i="57"/>
  <c r="N125" i="57"/>
  <c r="O125" i="57" s="1"/>
  <c r="DU103" i="57"/>
  <c r="CH193" i="57"/>
  <c r="CI193" i="57" s="1"/>
  <c r="I77" i="57"/>
  <c r="EX76" i="57"/>
  <c r="AG120" i="57"/>
  <c r="BD144" i="57"/>
  <c r="AO180" i="57"/>
  <c r="AL144" i="57"/>
  <c r="AM144" i="57" s="1"/>
  <c r="BJ107" i="57"/>
  <c r="BK107" i="57" s="1"/>
  <c r="GN77" i="57"/>
  <c r="FV197" i="57"/>
  <c r="GK198" i="57"/>
  <c r="J197" i="57"/>
  <c r="K197" i="57" s="1"/>
  <c r="Y198" i="57"/>
  <c r="AL197" i="57"/>
  <c r="AM198" i="57" s="1"/>
  <c r="BA198" i="57"/>
  <c r="BN197" i="57"/>
  <c r="CC198" i="57"/>
  <c r="CP197" i="57"/>
  <c r="DE198" i="57"/>
  <c r="DR197" i="57"/>
  <c r="DS197" i="57" s="1"/>
  <c r="EG198" i="57"/>
  <c r="ET197" i="57"/>
  <c r="FI198" i="57"/>
  <c r="GO197" i="57"/>
  <c r="X197" i="57"/>
  <c r="AZ197" i="57"/>
  <c r="CB197" i="57"/>
  <c r="DD197" i="57"/>
  <c r="EF197" i="57"/>
  <c r="FH197" i="57"/>
  <c r="AT196" i="57"/>
  <c r="BX196" i="57"/>
  <c r="BF196" i="57"/>
  <c r="BG196" i="57" s="1"/>
  <c r="Z196" i="57"/>
  <c r="AA196" i="57" s="1"/>
  <c r="BV191" i="57"/>
  <c r="BW191" i="57" s="1"/>
  <c r="AS196" i="57"/>
  <c r="GJ194" i="57"/>
  <c r="FU196" i="57"/>
  <c r="GB195" i="57"/>
  <c r="AN196" i="57"/>
  <c r="Q194" i="57"/>
  <c r="GO196" i="57"/>
  <c r="ET194" i="57"/>
  <c r="EU194" i="57" s="1"/>
  <c r="FU194" i="57"/>
  <c r="T193" i="57"/>
  <c r="EO195" i="57"/>
  <c r="GB196" i="57"/>
  <c r="AH184" i="57"/>
  <c r="AI185" i="57" s="1"/>
  <c r="GK194" i="57"/>
  <c r="FY196" i="57"/>
  <c r="FV196" i="57"/>
  <c r="BQ196" i="57"/>
  <c r="CZ195" i="57"/>
  <c r="DA194" i="57"/>
  <c r="GP195" i="57"/>
  <c r="GQ195" i="57" s="1"/>
  <c r="AH194" i="57"/>
  <c r="AI194" i="57" s="1"/>
  <c r="CJ196" i="57"/>
  <c r="BB111" i="57"/>
  <c r="BM140" i="57"/>
  <c r="AZ110" i="57"/>
  <c r="FX198" i="57"/>
  <c r="GL198" i="57"/>
  <c r="GM198" i="57" s="1"/>
  <c r="L198" i="57"/>
  <c r="Z198" i="57"/>
  <c r="AN198" i="57"/>
  <c r="BB198" i="57"/>
  <c r="BP198" i="57"/>
  <c r="CD198" i="57"/>
  <c r="CR198" i="57"/>
  <c r="DF198" i="57"/>
  <c r="DT198" i="57"/>
  <c r="EH198" i="57"/>
  <c r="EV198" i="57"/>
  <c r="FJ198" i="57"/>
  <c r="FK198" i="57" s="1"/>
  <c r="GK197" i="57"/>
  <c r="Y197" i="57"/>
  <c r="BA197" i="57"/>
  <c r="CC197" i="57"/>
  <c r="DE197" i="57"/>
  <c r="EG197" i="57"/>
  <c r="FI197" i="57"/>
  <c r="AH196" i="57"/>
  <c r="AI197" i="57" s="1"/>
  <c r="FN193" i="57"/>
  <c r="FO193" i="57" s="1"/>
  <c r="Y195" i="57"/>
  <c r="T195" i="57"/>
  <c r="EG195" i="57"/>
  <c r="DR195" i="57"/>
  <c r="DS195" i="57" s="1"/>
  <c r="FB195" i="57"/>
  <c r="FC195" i="57" s="1"/>
  <c r="V196" i="57"/>
  <c r="W196" i="57" s="1"/>
  <c r="ER195" i="57"/>
  <c r="V195" i="57"/>
  <c r="W195" i="57" s="1"/>
  <c r="FV195" i="57"/>
  <c r="ED196" i="57"/>
  <c r="EE196" i="57" s="1"/>
  <c r="AF196" i="57"/>
  <c r="EW195" i="57"/>
  <c r="CZ194" i="57"/>
  <c r="BH193" i="57"/>
  <c r="J184" i="57"/>
  <c r="K184" i="57" s="1"/>
  <c r="EB195" i="57"/>
  <c r="CK195" i="57"/>
  <c r="EN196" i="57"/>
  <c r="D196" i="57"/>
  <c r="EB194" i="57"/>
  <c r="DU195" i="57"/>
  <c r="BZ194" i="57"/>
  <c r="CA195" i="57" s="1"/>
  <c r="GD195" i="57"/>
  <c r="D194" i="57"/>
  <c r="AJ196" i="57"/>
  <c r="CK145" i="57"/>
  <c r="AX167" i="57"/>
  <c r="AY167" i="57" s="1"/>
  <c r="BT160" i="57"/>
  <c r="CO123" i="57"/>
  <c r="CT172" i="57"/>
  <c r="FY198" i="57"/>
  <c r="GL197" i="57"/>
  <c r="GM197" i="57" s="1"/>
  <c r="M198" i="57"/>
  <c r="Z197" i="57"/>
  <c r="AA198" i="57" s="1"/>
  <c r="AO198" i="57"/>
  <c r="BB197" i="57"/>
  <c r="BC197" i="57" s="1"/>
  <c r="BQ198" i="57"/>
  <c r="CD197" i="57"/>
  <c r="CS198" i="57"/>
  <c r="DF197" i="57"/>
  <c r="DU198" i="57"/>
  <c r="EH197" i="57"/>
  <c r="EW198" i="57"/>
  <c r="FJ197" i="57"/>
  <c r="FY197" i="57"/>
  <c r="AB197" i="57"/>
  <c r="BD197" i="57"/>
  <c r="CF197" i="57"/>
  <c r="DH197" i="57"/>
  <c r="EJ197" i="57"/>
  <c r="FL197" i="57"/>
  <c r="N196" i="57"/>
  <c r="O196" i="57" s="1"/>
  <c r="BH196" i="57"/>
  <c r="FN196" i="57"/>
  <c r="FO196" i="57" s="1"/>
  <c r="DM196" i="57"/>
  <c r="FL195" i="57"/>
  <c r="DJ194" i="57"/>
  <c r="DK195" i="57" s="1"/>
  <c r="AX194" i="57"/>
  <c r="AY194" i="57" s="1"/>
  <c r="EL195" i="57"/>
  <c r="BM194" i="57"/>
  <c r="FX195" i="57"/>
  <c r="D193" i="57"/>
  <c r="FD195" i="57"/>
  <c r="CW195" i="57"/>
  <c r="EK195" i="57"/>
  <c r="V194" i="57"/>
  <c r="W194" i="57" s="1"/>
  <c r="GG196" i="57"/>
  <c r="BY196" i="57"/>
  <c r="BT194" i="57"/>
  <c r="BT196" i="57"/>
  <c r="BX195" i="57"/>
  <c r="AX196" i="57"/>
  <c r="F184" i="57"/>
  <c r="AZ196" i="57"/>
  <c r="EV195" i="57"/>
  <c r="AB196" i="57"/>
  <c r="EO196" i="57"/>
  <c r="CR195" i="57"/>
  <c r="BB41" i="57"/>
  <c r="BC42" i="57" s="1"/>
  <c r="AC127" i="57"/>
  <c r="U93" i="57"/>
  <c r="CT143" i="57"/>
  <c r="CU144" i="57" s="1"/>
  <c r="FZ198" i="57"/>
  <c r="GN198" i="57"/>
  <c r="FZ197" i="57"/>
  <c r="GA197" i="57" s="1"/>
  <c r="GO198" i="57"/>
  <c r="N197" i="57"/>
  <c r="AC198" i="57"/>
  <c r="AP197" i="57"/>
  <c r="BE198" i="57"/>
  <c r="BR197" i="57"/>
  <c r="BS198" i="57" s="1"/>
  <c r="CG198" i="57"/>
  <c r="CT197" i="57"/>
  <c r="CU197" i="57" s="1"/>
  <c r="DI198" i="57"/>
  <c r="DV197" i="57"/>
  <c r="DW197" i="57" s="1"/>
  <c r="EK198" i="57"/>
  <c r="EX197" i="57"/>
  <c r="FM198" i="57"/>
  <c r="D197" i="57"/>
  <c r="AF197" i="57"/>
  <c r="BH197" i="57"/>
  <c r="CJ197" i="57"/>
  <c r="DL197" i="57"/>
  <c r="EN197" i="57"/>
  <c r="FT197" i="57"/>
  <c r="AV196" i="57"/>
  <c r="DP195" i="57"/>
  <c r="BH195" i="57"/>
  <c r="ED194" i="57"/>
  <c r="EE195" i="57" s="1"/>
  <c r="BM196" i="57"/>
  <c r="Y196" i="57"/>
  <c r="BN194" i="57"/>
  <c r="BO194" i="57" s="1"/>
  <c r="DB193" i="57"/>
  <c r="DC194" i="57" s="1"/>
  <c r="FF194" i="57"/>
  <c r="EN194" i="57"/>
  <c r="DF196" i="57"/>
  <c r="EN195" i="57"/>
  <c r="BL194" i="57"/>
  <c r="Q195" i="57"/>
  <c r="EJ196" i="57"/>
  <c r="BM195" i="57"/>
  <c r="EC195" i="57"/>
  <c r="AP184" i="57"/>
  <c r="FA196" i="57"/>
  <c r="CB196" i="57"/>
  <c r="GK195" i="57"/>
  <c r="FI194" i="57"/>
  <c r="EW194" i="57"/>
  <c r="BE195" i="57"/>
  <c r="FB194" i="57"/>
  <c r="FC194" i="57" s="1"/>
  <c r="EC194" i="57"/>
  <c r="AJ195" i="57"/>
  <c r="BV73" i="57"/>
  <c r="BW73" i="57" s="1"/>
  <c r="D131" i="57"/>
  <c r="N81" i="57"/>
  <c r="O82" i="57" s="1"/>
  <c r="EJ66" i="57"/>
  <c r="CO142" i="57"/>
  <c r="GB173" i="57"/>
  <c r="CK71" i="57"/>
  <c r="CV84" i="57"/>
  <c r="AW77" i="57"/>
  <c r="DX81" i="57"/>
  <c r="BP114" i="57"/>
  <c r="F124" i="57"/>
  <c r="CB73" i="57"/>
  <c r="BF183" i="57"/>
  <c r="BG183" i="57" s="1"/>
  <c r="GB180" i="57"/>
  <c r="ET60" i="57"/>
  <c r="EU61" i="57" s="1"/>
  <c r="BU130" i="57"/>
  <c r="EX75" i="57"/>
  <c r="EY75" i="57" s="1"/>
  <c r="BR27" i="57"/>
  <c r="BS28" i="57" s="1"/>
  <c r="AT129" i="57"/>
  <c r="AU130" i="57" s="1"/>
  <c r="GB198" i="57"/>
  <c r="GP198" i="57"/>
  <c r="P198" i="57"/>
  <c r="AD198" i="57"/>
  <c r="AR198" i="57"/>
  <c r="BF198" i="57"/>
  <c r="BT198" i="57"/>
  <c r="CH198" i="57"/>
  <c r="CI198" i="57" s="1"/>
  <c r="CV198" i="57"/>
  <c r="DJ198" i="57"/>
  <c r="DX198" i="57"/>
  <c r="EL198" i="57"/>
  <c r="EZ198" i="57"/>
  <c r="FN198" i="57"/>
  <c r="E197" i="57"/>
  <c r="AG197" i="57"/>
  <c r="BI197" i="57"/>
  <c r="CK197" i="57"/>
  <c r="DM197" i="57"/>
  <c r="EO197" i="57"/>
  <c r="FX197" i="57"/>
  <c r="CC194" i="57"/>
  <c r="BJ184" i="57"/>
  <c r="R194" i="57"/>
  <c r="S194" i="57" s="1"/>
  <c r="BJ194" i="57"/>
  <c r="BK194" i="57" s="1"/>
  <c r="CR196" i="57"/>
  <c r="FJ194" i="57"/>
  <c r="FK194" i="57" s="1"/>
  <c r="BU195" i="57"/>
  <c r="FM117" i="57"/>
  <c r="DT194" i="57"/>
  <c r="BP196" i="57"/>
  <c r="DH196" i="57"/>
  <c r="H195" i="57"/>
  <c r="GN195" i="57"/>
  <c r="FJ196" i="57"/>
  <c r="FT194" i="57"/>
  <c r="GN196" i="57"/>
  <c r="FD196" i="57"/>
  <c r="AX195" i="57"/>
  <c r="AY195" i="57" s="1"/>
  <c r="DL194" i="57"/>
  <c r="AR196" i="57"/>
  <c r="H196" i="57"/>
  <c r="E196" i="57"/>
  <c r="CX196" i="57"/>
  <c r="EF196" i="57"/>
  <c r="AN195" i="57"/>
  <c r="FM196" i="57"/>
  <c r="CF195" i="57"/>
  <c r="CJ193" i="57"/>
  <c r="BZ123" i="57"/>
  <c r="CA123" i="57" s="1"/>
  <c r="DX120" i="57"/>
  <c r="CV98" i="57"/>
  <c r="BL168" i="57"/>
  <c r="J79" i="57"/>
  <c r="DA138" i="57"/>
  <c r="DJ94" i="57"/>
  <c r="DK94" i="57" s="1"/>
  <c r="N102" i="57"/>
  <c r="O102" i="57" s="1"/>
  <c r="X124" i="57"/>
  <c r="FL187" i="57"/>
  <c r="CN143" i="57"/>
  <c r="DN103" i="57"/>
  <c r="DO103" i="57" s="1"/>
  <c r="Y123" i="57"/>
  <c r="EK171" i="57"/>
  <c r="BE126" i="57"/>
  <c r="CZ166" i="57"/>
  <c r="D120" i="57"/>
  <c r="DB160" i="57"/>
  <c r="DC160" i="57" s="1"/>
  <c r="FB75" i="57"/>
  <c r="FC75" i="57" s="1"/>
  <c r="AB124" i="57"/>
  <c r="DA143" i="57"/>
  <c r="AV106" i="57"/>
  <c r="GC198" i="57"/>
  <c r="GP197" i="57"/>
  <c r="GQ197" i="57" s="1"/>
  <c r="Q198" i="57"/>
  <c r="AD197" i="57"/>
  <c r="AE197" i="57" s="1"/>
  <c r="AS198" i="57"/>
  <c r="BF197" i="57"/>
  <c r="BU198" i="57"/>
  <c r="CH197" i="57"/>
  <c r="CW198" i="57"/>
  <c r="DJ197" i="57"/>
  <c r="DY198" i="57"/>
  <c r="EL197" i="57"/>
  <c r="FA198" i="57"/>
  <c r="FN197" i="57"/>
  <c r="FO197" i="57" s="1"/>
  <c r="H197" i="57"/>
  <c r="AJ197" i="57"/>
  <c r="BL197" i="57"/>
  <c r="CN197" i="57"/>
  <c r="DP197" i="57"/>
  <c r="ER197" i="57"/>
  <c r="GJ197" i="57"/>
  <c r="DQ193" i="57"/>
  <c r="BN184" i="57"/>
  <c r="BO184" i="57" s="1"/>
  <c r="EC196" i="57"/>
  <c r="BD195" i="57"/>
  <c r="FE195" i="57"/>
  <c r="FM194" i="57"/>
  <c r="CX195" i="57"/>
  <c r="BQ195" i="57"/>
  <c r="CD184" i="57"/>
  <c r="CE184" i="57" s="1"/>
  <c r="GO195" i="57"/>
  <c r="CO195" i="57"/>
  <c r="AN194" i="57"/>
  <c r="AL184" i="57"/>
  <c r="AM184" i="57" s="1"/>
  <c r="DU194" i="57"/>
  <c r="GH196" i="57"/>
  <c r="GI197" i="57" s="1"/>
  <c r="AL195" i="57"/>
  <c r="AP195" i="57"/>
  <c r="AQ196" i="57" s="1"/>
  <c r="R195" i="57"/>
  <c r="S196" i="57" s="1"/>
  <c r="CK194" i="57"/>
  <c r="EL196" i="57"/>
  <c r="AO196" i="57"/>
  <c r="EH196" i="57"/>
  <c r="EI196" i="57" s="1"/>
  <c r="Y194" i="57"/>
  <c r="AV194" i="57"/>
  <c r="GD196" i="57"/>
  <c r="T196" i="57"/>
  <c r="EK196" i="57"/>
  <c r="AT195" i="57"/>
  <c r="BA174" i="57"/>
  <c r="BI147" i="57"/>
  <c r="CW178" i="57"/>
  <c r="AP157" i="57"/>
  <c r="B829" i="22"/>
  <c r="CC164" i="57" s="1"/>
  <c r="FK158" i="57"/>
  <c r="AM179" i="57"/>
  <c r="AM178" i="57"/>
  <c r="BK130" i="57"/>
  <c r="EY98" i="57"/>
  <c r="G123" i="57"/>
  <c r="G124" i="57"/>
  <c r="O187" i="57"/>
  <c r="O186" i="57"/>
  <c r="FW36" i="57"/>
  <c r="FW37" i="57"/>
  <c r="BK158" i="57"/>
  <c r="BK157" i="57"/>
  <c r="FS133" i="57"/>
  <c r="FS134" i="57"/>
  <c r="FW195" i="57"/>
  <c r="DS108" i="57"/>
  <c r="DS107" i="57"/>
  <c r="DO102" i="57"/>
  <c r="FS149" i="57"/>
  <c r="FS150" i="57"/>
  <c r="FC166" i="57"/>
  <c r="AE187" i="57"/>
  <c r="EY159" i="57"/>
  <c r="EY158" i="57"/>
  <c r="DC78" i="57"/>
  <c r="DC79" i="57"/>
  <c r="EE23" i="57"/>
  <c r="EE22" i="57"/>
  <c r="DK159" i="57"/>
  <c r="DK160" i="57"/>
  <c r="CE178" i="57"/>
  <c r="CE179" i="57"/>
  <c r="CE95" i="57"/>
  <c r="CE94" i="57"/>
  <c r="BO106" i="57"/>
  <c r="BO107" i="57"/>
  <c r="AY136" i="57"/>
  <c r="AY137" i="57"/>
  <c r="AM29" i="57"/>
  <c r="CY142" i="57"/>
  <c r="CQ174" i="57"/>
  <c r="CQ175" i="57"/>
  <c r="CI76" i="57"/>
  <c r="CI75" i="57"/>
  <c r="FS126" i="57"/>
  <c r="FS127" i="57"/>
  <c r="CE175" i="57"/>
  <c r="BW172" i="57"/>
  <c r="CU132" i="57"/>
  <c r="CU133" i="57"/>
  <c r="AU146" i="57"/>
  <c r="AU147" i="57"/>
  <c r="FW26" i="57"/>
  <c r="FW25" i="57"/>
  <c r="DC139" i="57"/>
  <c r="GM174" i="57"/>
  <c r="BC82" i="57"/>
  <c r="BC83" i="57"/>
  <c r="BS194" i="57"/>
  <c r="BS193" i="57"/>
  <c r="CM154" i="57"/>
  <c r="FG185" i="57"/>
  <c r="CQ178" i="57"/>
  <c r="CM77" i="57"/>
  <c r="CM78" i="57"/>
  <c r="FC144" i="57"/>
  <c r="FC143" i="57"/>
  <c r="FW111" i="57"/>
  <c r="FW112" i="57"/>
  <c r="K154" i="57"/>
  <c r="CE120" i="57"/>
  <c r="AQ76" i="57"/>
  <c r="AU106" i="57"/>
  <c r="EQ89" i="57"/>
  <c r="EQ88" i="57"/>
  <c r="GQ99" i="57"/>
  <c r="GQ100" i="57"/>
  <c r="BK139" i="57"/>
  <c r="CA143" i="57"/>
  <c r="CA144" i="57"/>
  <c r="BS150" i="57"/>
  <c r="BO83" i="57"/>
  <c r="FW161" i="57"/>
  <c r="CE90" i="57"/>
  <c r="EE120" i="57"/>
  <c r="CI27" i="57"/>
  <c r="GM130" i="57"/>
  <c r="GM131" i="57"/>
  <c r="FK67" i="57"/>
  <c r="EE170" i="57"/>
  <c r="CQ162" i="57"/>
  <c r="CQ163" i="57"/>
  <c r="FW28" i="57"/>
  <c r="DO183" i="57"/>
  <c r="FK151" i="57"/>
  <c r="CM71" i="57"/>
  <c r="CE91" i="57"/>
  <c r="O194" i="57"/>
  <c r="W167" i="57"/>
  <c r="BO131" i="57"/>
  <c r="DW151" i="57"/>
  <c r="K73" i="57"/>
  <c r="EI187" i="57"/>
  <c r="AQ182" i="57"/>
  <c r="AQ183" i="57"/>
  <c r="G158" i="57"/>
  <c r="FS100" i="57"/>
  <c r="W72" i="57"/>
  <c r="CI184" i="57"/>
  <c r="G12" i="57"/>
  <c r="K145" i="57"/>
  <c r="CQ83" i="57"/>
  <c r="BG139" i="57"/>
  <c r="BW154" i="57"/>
  <c r="EQ158" i="57"/>
  <c r="DS186" i="57"/>
  <c r="EI175" i="57"/>
  <c r="CA186" i="57"/>
  <c r="EI172" i="57"/>
  <c r="AA143" i="57"/>
  <c r="FK160" i="57"/>
  <c r="AM62" i="57"/>
  <c r="AM63" i="57"/>
  <c r="DK127" i="57"/>
  <c r="AM12" i="57"/>
  <c r="CE174" i="57"/>
  <c r="DO122" i="57"/>
  <c r="DO123" i="57"/>
  <c r="FS101" i="57"/>
  <c r="BC36" i="57"/>
  <c r="CU83" i="57"/>
  <c r="BK78" i="57"/>
  <c r="S70" i="57"/>
  <c r="DO113" i="57"/>
  <c r="BW144" i="57"/>
  <c r="W29" i="57"/>
  <c r="O142" i="57"/>
  <c r="CI149" i="57"/>
  <c r="GQ159" i="57"/>
  <c r="BW130" i="57"/>
  <c r="DS94" i="57"/>
  <c r="AE174" i="57"/>
  <c r="AE175" i="57"/>
  <c r="K72" i="57"/>
  <c r="CM111" i="57"/>
  <c r="CI85" i="57"/>
  <c r="DC182" i="57"/>
  <c r="CI190" i="57"/>
  <c r="BC46" i="57"/>
  <c r="CM110" i="57"/>
  <c r="FC186" i="57"/>
  <c r="DW159" i="57"/>
  <c r="FO169" i="57"/>
  <c r="FO170" i="57"/>
  <c r="DO136" i="57"/>
  <c r="DO36" i="57"/>
  <c r="EU106" i="57"/>
  <c r="GI146" i="57"/>
  <c r="W65" i="57"/>
  <c r="CI124" i="57"/>
  <c r="CQ113" i="57"/>
  <c r="DO61" i="57"/>
  <c r="EM65" i="57"/>
  <c r="EY103" i="57"/>
  <c r="FO168" i="57"/>
  <c r="EE148" i="57"/>
  <c r="AQ139" i="57"/>
  <c r="AE96" i="57"/>
  <c r="EY89" i="57"/>
  <c r="AQ122" i="57"/>
  <c r="BS61" i="57"/>
  <c r="AQ186" i="57"/>
  <c r="G115" i="57"/>
  <c r="CM178" i="57"/>
  <c r="EI147" i="57"/>
  <c r="GE75" i="57"/>
  <c r="AM175" i="57"/>
  <c r="AM13" i="57"/>
  <c r="FW95" i="57"/>
  <c r="G59" i="57"/>
  <c r="CU175" i="57"/>
  <c r="BK115" i="57"/>
  <c r="EE108" i="57"/>
  <c r="DO100" i="57"/>
  <c r="FG190" i="57"/>
  <c r="DS144" i="57"/>
  <c r="CE102" i="57"/>
  <c r="EQ184" i="57"/>
  <c r="FW180" i="57"/>
  <c r="EE84" i="57"/>
  <c r="EU13" i="57"/>
  <c r="GA135" i="57"/>
  <c r="GA136" i="57"/>
  <c r="GE17" i="57"/>
  <c r="BO101" i="57"/>
  <c r="AI101" i="57"/>
  <c r="O73" i="57"/>
  <c r="BG161" i="57"/>
  <c r="CU119" i="57"/>
  <c r="G22" i="57"/>
  <c r="DK84" i="57"/>
  <c r="G108" i="57"/>
  <c r="W59" i="57"/>
  <c r="CU86" i="57"/>
  <c r="CY186" i="57"/>
  <c r="O148" i="57"/>
  <c r="AQ137" i="57"/>
  <c r="BW114" i="57"/>
  <c r="BS63" i="57"/>
  <c r="BS64" i="57"/>
  <c r="EE40" i="57"/>
  <c r="G102" i="57"/>
  <c r="DS187" i="57"/>
  <c r="GA99" i="57"/>
  <c r="EA124" i="57"/>
  <c r="DG122" i="57"/>
  <c r="CM121" i="57"/>
  <c r="DG193" i="57"/>
  <c r="BO120" i="57"/>
  <c r="CU168" i="57"/>
  <c r="CU169" i="57"/>
  <c r="GI145" i="57"/>
  <c r="CQ71" i="57"/>
  <c r="GE37" i="57"/>
  <c r="BS119" i="57"/>
  <c r="EY169" i="57"/>
  <c r="DC101" i="57"/>
  <c r="AQ132" i="57"/>
  <c r="K135" i="57"/>
  <c r="G172" i="57"/>
  <c r="G173" i="57"/>
  <c r="DO148" i="57"/>
  <c r="CQ78" i="57"/>
  <c r="CI179" i="57"/>
  <c r="GA87" i="57"/>
  <c r="CQ119" i="57"/>
  <c r="AQ180" i="57"/>
  <c r="CY48" i="57"/>
  <c r="BS34" i="57"/>
  <c r="CU113" i="57"/>
  <c r="EY119" i="57"/>
  <c r="EU173" i="57"/>
  <c r="AM180" i="57"/>
  <c r="EE83" i="57"/>
  <c r="EU85" i="57"/>
  <c r="CY192" i="57"/>
  <c r="EE143" i="57"/>
  <c r="EQ142" i="57"/>
  <c r="BC155" i="57"/>
  <c r="BS12" i="57"/>
  <c r="AI169" i="57"/>
  <c r="DG161" i="57"/>
  <c r="FW185" i="57"/>
  <c r="FG180" i="57"/>
  <c r="BS110" i="57"/>
  <c r="BK147" i="57"/>
  <c r="EQ108" i="57"/>
  <c r="BC71" i="57"/>
  <c r="AM34" i="57"/>
  <c r="GQ150" i="57"/>
  <c r="G98" i="57"/>
  <c r="K166" i="57"/>
  <c r="DW124" i="57"/>
  <c r="EI70" i="57"/>
  <c r="FC122" i="57"/>
  <c r="CQ111" i="57"/>
  <c r="BC154" i="57"/>
  <c r="CU115" i="57"/>
  <c r="EQ66" i="57"/>
  <c r="FS66" i="57"/>
  <c r="CQ183" i="57"/>
  <c r="CU162" i="57"/>
  <c r="FC162" i="57"/>
  <c r="EY138" i="57"/>
  <c r="EE38" i="57"/>
  <c r="FW40" i="57"/>
  <c r="EU55" i="57"/>
  <c r="CE98" i="57"/>
  <c r="CE70" i="57"/>
  <c r="G114" i="57"/>
  <c r="CM184" i="57"/>
  <c r="GI166" i="57"/>
  <c r="AM133" i="57"/>
  <c r="EM181" i="57"/>
  <c r="FK64" i="57"/>
  <c r="FK111" i="57"/>
  <c r="GM191" i="57"/>
  <c r="FO76" i="57"/>
  <c r="FO126" i="57"/>
  <c r="EY142" i="57"/>
  <c r="FK41" i="57"/>
  <c r="EY125" i="57"/>
  <c r="G193" i="57"/>
  <c r="CI111" i="57"/>
  <c r="FO75" i="57"/>
  <c r="CE123" i="57"/>
  <c r="AE89" i="57"/>
  <c r="DK175" i="57"/>
  <c r="AY150" i="57"/>
  <c r="DG108" i="57"/>
  <c r="CQ91" i="57"/>
  <c r="DG174" i="57"/>
  <c r="AE118" i="57"/>
  <c r="AQ175" i="57"/>
  <c r="CQ84" i="57"/>
  <c r="FC191" i="57"/>
  <c r="EA162" i="57"/>
  <c r="EQ170" i="57"/>
  <c r="EM137" i="57"/>
  <c r="AA122" i="57"/>
  <c r="FK184" i="57"/>
  <c r="EQ102" i="57"/>
  <c r="AY86" i="57"/>
  <c r="FG121" i="57"/>
  <c r="W156" i="57"/>
  <c r="FK26" i="57"/>
  <c r="AU122" i="57"/>
  <c r="FG97" i="57"/>
  <c r="AA97" i="57"/>
  <c r="AM55" i="57"/>
  <c r="AY119" i="57"/>
  <c r="AU193" i="57"/>
  <c r="DK115" i="57"/>
  <c r="DO101" i="57"/>
  <c r="EQ180" i="57"/>
  <c r="EY114" i="57"/>
  <c r="DO13" i="57"/>
  <c r="BW120" i="57"/>
  <c r="AQ172" i="57"/>
  <c r="EU107" i="57"/>
  <c r="CM109" i="57"/>
  <c r="AY110" i="57"/>
  <c r="GE47" i="57"/>
  <c r="CM179" i="57"/>
  <c r="AU99" i="57"/>
  <c r="EM156" i="57"/>
  <c r="FC125" i="57"/>
  <c r="DW148" i="57"/>
  <c r="DS134" i="57"/>
  <c r="AM27" i="57"/>
  <c r="EQ175" i="57"/>
  <c r="AM74" i="57"/>
  <c r="DG168" i="57"/>
  <c r="DS73" i="57"/>
  <c r="FK97" i="57"/>
  <c r="BC151" i="57"/>
  <c r="FG156" i="57"/>
  <c r="FO179" i="57"/>
  <c r="AA75" i="57"/>
  <c r="GA88" i="57"/>
  <c r="BK123" i="57"/>
  <c r="CQ131" i="57"/>
  <c r="DO88" i="57"/>
  <c r="K111" i="57"/>
  <c r="CY158" i="57"/>
  <c r="AA87" i="57"/>
  <c r="DK192" i="57"/>
  <c r="BC52" i="57"/>
  <c r="FC85" i="57"/>
  <c r="GI73" i="57"/>
  <c r="DW76" i="57"/>
  <c r="BG108" i="57"/>
  <c r="FK185" i="57"/>
  <c r="FW183" i="57"/>
  <c r="GM84" i="57"/>
  <c r="EE149" i="57"/>
  <c r="GI100" i="57"/>
  <c r="BG174" i="57"/>
  <c r="EU86" i="57"/>
  <c r="DS192" i="57"/>
  <c r="EQ135" i="57"/>
  <c r="EQ113" i="57"/>
  <c r="FK101" i="57"/>
  <c r="FC180" i="57"/>
  <c r="DG72" i="57"/>
  <c r="AU132" i="57"/>
  <c r="BG98" i="57"/>
  <c r="DO130" i="57"/>
  <c r="GI71" i="57"/>
  <c r="GE103" i="57"/>
  <c r="EU182" i="57"/>
  <c r="DW86" i="57"/>
  <c r="BG86" i="57"/>
  <c r="BS90" i="57"/>
  <c r="EM149" i="57"/>
  <c r="K146" i="57"/>
  <c r="AM59" i="57"/>
  <c r="CM166" i="57"/>
  <c r="S102" i="57"/>
  <c r="O155" i="57"/>
  <c r="EE184" i="57"/>
  <c r="EA148" i="57"/>
  <c r="DS161" i="57"/>
  <c r="AM47" i="57"/>
  <c r="GI132" i="57"/>
  <c r="DK70" i="57"/>
  <c r="GE89" i="57"/>
  <c r="GM113" i="57"/>
  <c r="DO84" i="57"/>
  <c r="EE168" i="57"/>
  <c r="BK100" i="57"/>
  <c r="AM163" i="57"/>
  <c r="AU75" i="57"/>
  <c r="FW54" i="57"/>
  <c r="DG184" i="57"/>
  <c r="EI120" i="57"/>
  <c r="K126" i="57"/>
  <c r="BC19" i="57"/>
  <c r="BC22" i="57"/>
  <c r="EI72" i="57"/>
  <c r="EA82" i="57"/>
  <c r="CM127" i="57"/>
  <c r="EA170" i="57"/>
  <c r="EI163" i="57"/>
  <c r="CE167" i="57"/>
  <c r="EA178" i="57"/>
  <c r="AM75" i="57"/>
  <c r="CM150" i="57"/>
  <c r="EM101" i="57"/>
  <c r="AI136" i="57"/>
  <c r="CM187" i="57"/>
  <c r="EA77" i="57"/>
  <c r="CA138" i="57"/>
  <c r="CA156" i="57"/>
  <c r="DK132" i="57"/>
  <c r="CU95" i="57"/>
  <c r="AU89" i="57"/>
  <c r="CI158" i="57"/>
  <c r="AM169" i="57"/>
  <c r="AQ125" i="57"/>
  <c r="AU156" i="57"/>
  <c r="AE71" i="57"/>
  <c r="DS132" i="57"/>
  <c r="EY181" i="57"/>
  <c r="AM190" i="57"/>
  <c r="DC83" i="57"/>
  <c r="AM83" i="57"/>
  <c r="AE132" i="57"/>
  <c r="AY101" i="57"/>
  <c r="CE197" i="57"/>
  <c r="GQ194" i="57"/>
  <c r="BS195" i="57"/>
  <c r="BC37" i="57"/>
  <c r="FO148" i="57"/>
  <c r="GI96" i="57"/>
  <c r="BO182" i="57"/>
  <c r="FW83" i="57"/>
  <c r="GE82" i="57"/>
  <c r="BC120" i="57"/>
  <c r="G161" i="57"/>
  <c r="CI17" i="57"/>
  <c r="FK102" i="57"/>
  <c r="CE158" i="57"/>
  <c r="AQ100" i="57"/>
  <c r="EY67" i="57"/>
  <c r="FO156" i="57"/>
  <c r="AU124" i="57"/>
  <c r="CE168" i="57"/>
  <c r="DG130" i="57"/>
  <c r="FG146" i="57"/>
  <c r="CY23" i="57"/>
  <c r="S110" i="57"/>
  <c r="BW84" i="57"/>
  <c r="BW134" i="57"/>
  <c r="K94" i="57"/>
  <c r="FW144" i="57"/>
  <c r="GA180" i="57"/>
  <c r="BO110" i="57"/>
  <c r="BS107" i="57"/>
  <c r="CY115" i="57"/>
  <c r="BS142" i="57"/>
  <c r="BC133" i="57"/>
  <c r="BK186" i="57"/>
  <c r="GM70" i="57"/>
  <c r="BW65" i="57"/>
  <c r="AM97" i="57"/>
  <c r="W172" i="57"/>
  <c r="BW151" i="57"/>
  <c r="EU46" i="57"/>
  <c r="BK91" i="57"/>
  <c r="GA95" i="57"/>
  <c r="FG75" i="57"/>
  <c r="DW135" i="57"/>
  <c r="W144" i="57"/>
  <c r="BC39" i="57"/>
  <c r="FO119" i="57"/>
  <c r="FC163" i="57"/>
  <c r="CA190" i="57"/>
  <c r="CY76" i="57"/>
  <c r="FW17" i="57"/>
  <c r="BC34" i="57"/>
  <c r="DC87" i="57"/>
  <c r="FG130" i="57"/>
  <c r="AU107" i="57"/>
  <c r="AQ83" i="57"/>
  <c r="AY138" i="57"/>
  <c r="EY94" i="57"/>
  <c r="FG66" i="57"/>
  <c r="FO150" i="57"/>
  <c r="BC168" i="57"/>
  <c r="EI114" i="57"/>
  <c r="DG146" i="57"/>
  <c r="BK103" i="57"/>
  <c r="FW194" i="57"/>
  <c r="BW147" i="57"/>
  <c r="BC157" i="57"/>
  <c r="S125" i="57"/>
  <c r="FC158" i="57"/>
  <c r="GA131" i="57"/>
  <c r="BO127" i="57"/>
  <c r="BC54" i="57"/>
  <c r="W49" i="57"/>
  <c r="BW94" i="57"/>
  <c r="AI155" i="57"/>
  <c r="BC91" i="57"/>
  <c r="EU148" i="57"/>
  <c r="BS186" i="57"/>
  <c r="EI138" i="57"/>
  <c r="CI54" i="57"/>
  <c r="FC67" i="57"/>
  <c r="EU66" i="57"/>
  <c r="GM125" i="57"/>
  <c r="FK146" i="57"/>
  <c r="EQ91" i="57"/>
  <c r="AE150" i="57"/>
  <c r="O123" i="57"/>
  <c r="EU123" i="57"/>
  <c r="AU72" i="57"/>
  <c r="G34" i="57"/>
  <c r="EU160" i="57"/>
  <c r="FK65" i="57"/>
  <c r="EU166" i="57"/>
  <c r="GQ161" i="57"/>
  <c r="DG144" i="57"/>
  <c r="CY53" i="57"/>
  <c r="BK191" i="57"/>
  <c r="CA147" i="57"/>
  <c r="FG186" i="57"/>
  <c r="CI15" i="57"/>
  <c r="FK13" i="57"/>
  <c r="EU100" i="57"/>
  <c r="GI135" i="57"/>
  <c r="EY151" i="57"/>
  <c r="GI142" i="57"/>
  <c r="FC123" i="57"/>
  <c r="DS65" i="57"/>
  <c r="AU91" i="57"/>
  <c r="FC136" i="57"/>
  <c r="AE127" i="57"/>
  <c r="AQ168" i="57"/>
  <c r="AU163" i="57"/>
  <c r="FO108" i="57"/>
  <c r="GE194" i="57"/>
  <c r="AY72" i="57"/>
  <c r="S97" i="57"/>
  <c r="AM126" i="57"/>
  <c r="GQ86" i="57"/>
  <c r="EU143" i="57"/>
  <c r="W131" i="57"/>
  <c r="S150" i="57"/>
  <c r="BC183" i="57"/>
  <c r="AY91" i="57"/>
  <c r="GI163" i="57"/>
  <c r="EI102" i="57"/>
  <c r="DW172" i="57"/>
  <c r="EU192" i="57"/>
  <c r="DG91" i="57"/>
  <c r="CY159" i="57"/>
  <c r="GA183" i="57"/>
  <c r="EQ121" i="57"/>
  <c r="EE173" i="57"/>
  <c r="FO145" i="57"/>
  <c r="EI182" i="57"/>
  <c r="DK75" i="57"/>
  <c r="AA89" i="57"/>
  <c r="AA132" i="57"/>
  <c r="AI160" i="57"/>
  <c r="EU196" i="57"/>
  <c r="EA194" i="57"/>
  <c r="DW196" i="57"/>
  <c r="W12" i="57"/>
  <c r="AI148" i="57"/>
  <c r="BS19" i="57"/>
  <c r="FK22" i="57"/>
  <c r="DS120" i="57"/>
  <c r="GE35" i="57"/>
  <c r="O75" i="57"/>
  <c r="AA94" i="57"/>
  <c r="S67" i="57"/>
  <c r="BK108" i="57"/>
  <c r="FG135" i="57"/>
  <c r="DK124" i="57"/>
  <c r="K144" i="57"/>
  <c r="K132" i="57"/>
  <c r="CY38" i="57"/>
  <c r="S108" i="57"/>
  <c r="DK151" i="57"/>
  <c r="EY149" i="57"/>
  <c r="EI125" i="57"/>
  <c r="FG127" i="57"/>
  <c r="AM25" i="57"/>
  <c r="BS42" i="57"/>
  <c r="FC142" i="57"/>
  <c r="DO134" i="57"/>
  <c r="GE181" i="57"/>
  <c r="FC174" i="57"/>
  <c r="BG119" i="57"/>
  <c r="BK101" i="57"/>
  <c r="BS102" i="57"/>
  <c r="BS35" i="57"/>
  <c r="AE79" i="57"/>
  <c r="GA67" i="57"/>
  <c r="CY39" i="57"/>
  <c r="AE99" i="57"/>
  <c r="K173" i="57"/>
  <c r="BW136" i="57"/>
  <c r="S162" i="57"/>
  <c r="BK172" i="57"/>
  <c r="CY49" i="57"/>
  <c r="EI118" i="57"/>
  <c r="GE130" i="57"/>
  <c r="O166" i="57"/>
  <c r="BS163" i="57"/>
  <c r="EU49" i="57"/>
  <c r="EE78" i="57"/>
  <c r="DK65" i="57"/>
  <c r="FG162" i="57"/>
  <c r="BG72" i="57"/>
  <c r="EM193" i="57"/>
  <c r="DC142" i="57"/>
  <c r="EM77" i="57"/>
  <c r="O70" i="57"/>
  <c r="AA184" i="57"/>
  <c r="AI171" i="57"/>
  <c r="AE130" i="57"/>
  <c r="BC74" i="57"/>
  <c r="EU191" i="57"/>
  <c r="AM84" i="57"/>
  <c r="BK79" i="57"/>
  <c r="FK174" i="57"/>
  <c r="BO66" i="57"/>
  <c r="S91" i="57"/>
  <c r="FS162" i="57"/>
  <c r="DK87" i="57"/>
  <c r="BG71" i="57"/>
  <c r="S121" i="57"/>
  <c r="BG193" i="57"/>
  <c r="W132" i="57"/>
  <c r="BW112" i="57"/>
  <c r="DO196" i="57"/>
  <c r="BS50" i="57"/>
  <c r="AU90" i="57"/>
  <c r="GM99" i="57"/>
  <c r="GI186" i="57"/>
  <c r="AQ135" i="57"/>
  <c r="GI183" i="57"/>
  <c r="DC98" i="57"/>
  <c r="S157" i="57"/>
  <c r="FO182" i="57"/>
  <c r="GE120" i="57"/>
  <c r="BO87" i="57"/>
  <c r="FS97" i="57"/>
  <c r="DW171" i="57"/>
  <c r="O136" i="57"/>
  <c r="EI110" i="57"/>
  <c r="O91" i="57"/>
  <c r="AI67" i="57"/>
  <c r="DS91" i="57"/>
  <c r="EE110" i="57"/>
  <c r="AA101" i="57"/>
  <c r="W192" i="57"/>
  <c r="EA113" i="57"/>
  <c r="DS70" i="57"/>
  <c r="W135" i="57"/>
  <c r="EI136" i="57"/>
  <c r="BG149" i="57"/>
  <c r="AA168" i="57"/>
  <c r="BC121" i="57"/>
  <c r="BW126" i="57"/>
  <c r="BS27" i="57"/>
  <c r="AM135" i="57"/>
  <c r="FK78" i="57"/>
  <c r="AQ112" i="57"/>
  <c r="EI85" i="57"/>
  <c r="AE144" i="57"/>
  <c r="EI133" i="57"/>
  <c r="BK66" i="57"/>
  <c r="DK102" i="57"/>
  <c r="AA103" i="57"/>
  <c r="W19" i="57"/>
  <c r="BG137" i="57"/>
  <c r="EI126" i="57"/>
  <c r="BS151" i="57"/>
  <c r="AA76" i="57"/>
  <c r="CA113" i="57"/>
  <c r="GI120" i="57"/>
  <c r="FW156" i="57"/>
  <c r="CI40" i="57"/>
  <c r="GA157" i="57"/>
  <c r="GI159" i="57"/>
  <c r="EE25" i="57"/>
  <c r="DW83" i="57"/>
  <c r="AA123" i="57"/>
  <c r="GE169" i="57"/>
  <c r="S182" i="57"/>
  <c r="BK179" i="57"/>
  <c r="DW95" i="57"/>
  <c r="BC43" i="57"/>
  <c r="DK135" i="57"/>
  <c r="AE160" i="57"/>
  <c r="EE48" i="57"/>
  <c r="GQ175" i="57"/>
  <c r="BK124" i="57"/>
  <c r="BG170" i="57"/>
  <c r="O87" i="57"/>
  <c r="W26" i="57"/>
  <c r="AA112" i="57"/>
  <c r="BW171" i="57"/>
  <c r="GA97" i="57"/>
  <c r="GQ132" i="57"/>
  <c r="GA137" i="57"/>
  <c r="DW106" i="57"/>
  <c r="EM106" i="57"/>
  <c r="GE27" i="57"/>
  <c r="GM118" i="57"/>
  <c r="FW126" i="57"/>
  <c r="GA148" i="57"/>
  <c r="GE85" i="57"/>
  <c r="EA185" i="57"/>
  <c r="CI136" i="57"/>
  <c r="GE133" i="57"/>
  <c r="CQ87" i="57"/>
  <c r="AU171" i="57"/>
  <c r="AQ74" i="57"/>
  <c r="GI75" i="57"/>
  <c r="GA150" i="57"/>
  <c r="GI191" i="57"/>
  <c r="EE64" i="57"/>
  <c r="G83" i="57"/>
  <c r="AI86" i="57"/>
  <c r="G126" i="57"/>
  <c r="CI154" i="57"/>
  <c r="CA174" i="57"/>
  <c r="FW41" i="57"/>
  <c r="BC41" i="57"/>
  <c r="CM194" i="57"/>
  <c r="EE194" i="57"/>
  <c r="EY79" i="57"/>
  <c r="FG95" i="57"/>
  <c r="W60" i="57"/>
  <c r="EQ100" i="57"/>
  <c r="FC146" i="57"/>
  <c r="BW122" i="57"/>
  <c r="CI82" i="57"/>
  <c r="CM149" i="57"/>
  <c r="CE126" i="57"/>
  <c r="CE143" i="57"/>
  <c r="EY109" i="57"/>
  <c r="CY130" i="57"/>
  <c r="CI143" i="57"/>
  <c r="CI113" i="57"/>
  <c r="DG136" i="57"/>
  <c r="AY75" i="57"/>
  <c r="S137" i="57"/>
  <c r="W67" i="57"/>
  <c r="FW149" i="57"/>
  <c r="GE87" i="57"/>
  <c r="DW168" i="57"/>
  <c r="CI103" i="57"/>
  <c r="W183" i="57"/>
  <c r="GI115" i="57"/>
  <c r="GM181" i="57"/>
  <c r="EE43" i="57"/>
  <c r="GA192" i="57"/>
  <c r="EQ120" i="57"/>
  <c r="DW181" i="57"/>
  <c r="DG77" i="57"/>
  <c r="BS100" i="57"/>
  <c r="BS124" i="57"/>
  <c r="GA77" i="57"/>
  <c r="BG166" i="57"/>
  <c r="GM167" i="57"/>
  <c r="GA79" i="57"/>
  <c r="GI107" i="57"/>
  <c r="FW171" i="57"/>
  <c r="EE144" i="57"/>
  <c r="W17" i="57"/>
  <c r="EE96" i="57"/>
  <c r="FW138" i="57"/>
  <c r="DW71" i="57"/>
  <c r="GI78" i="57"/>
  <c r="GI121" i="57"/>
  <c r="EM76" i="57"/>
  <c r="DW78" i="57"/>
  <c r="FK109" i="57"/>
  <c r="FO160" i="57"/>
  <c r="EE134" i="57"/>
  <c r="G91" i="57"/>
  <c r="FW150" i="57"/>
  <c r="EE73" i="57"/>
  <c r="EE192" i="57"/>
  <c r="GA100" i="57"/>
  <c r="EA127" i="57"/>
  <c r="CQ134" i="57"/>
  <c r="EE124" i="57"/>
  <c r="CA130" i="57"/>
  <c r="AY173" i="57"/>
  <c r="AU111" i="57"/>
  <c r="CE106" i="57"/>
  <c r="FW72" i="57"/>
  <c r="EI195" i="57"/>
  <c r="AU173" i="57"/>
  <c r="GM122" i="57"/>
  <c r="DO19" i="57"/>
  <c r="GE76" i="57"/>
  <c r="GQ167" i="57"/>
  <c r="FW115" i="57"/>
  <c r="BK145" i="57"/>
  <c r="EM182" i="57"/>
  <c r="W52" i="57"/>
  <c r="BS18" i="57"/>
  <c r="EE90" i="57"/>
  <c r="GM175" i="57"/>
  <c r="GE178" i="57"/>
  <c r="CM182" i="57"/>
  <c r="CU166" i="57"/>
  <c r="CA154" i="57"/>
  <c r="GQ193" i="57"/>
  <c r="AQ71" i="57"/>
  <c r="CA119" i="57"/>
  <c r="FK170" i="57"/>
  <c r="G17" i="57"/>
  <c r="GE144" i="57"/>
  <c r="GI190" i="57"/>
  <c r="CE160" i="57"/>
  <c r="CI163" i="57"/>
  <c r="G154" i="57"/>
  <c r="EQ75" i="57"/>
  <c r="EQ130" i="57"/>
  <c r="CU82" i="57"/>
  <c r="GI83" i="57"/>
  <c r="FO106" i="57"/>
  <c r="FK43" i="57"/>
  <c r="GE95" i="57"/>
  <c r="FK179" i="57"/>
  <c r="GE98" i="57"/>
  <c r="GI149" i="57"/>
  <c r="EY173" i="57"/>
  <c r="CI47" i="57"/>
  <c r="EA90" i="57"/>
  <c r="FG168" i="57"/>
  <c r="W124" i="57"/>
  <c r="CM168" i="57"/>
  <c r="GM109" i="57"/>
  <c r="FG187" i="57"/>
  <c r="CA66" i="57"/>
  <c r="AY67" i="57"/>
  <c r="EA196" i="57"/>
  <c r="EU34" i="57"/>
  <c r="EU181" i="57"/>
  <c r="EU76" i="57"/>
  <c r="EU41" i="57"/>
  <c r="EU183" i="57"/>
  <c r="EU37" i="57"/>
  <c r="EU94" i="57"/>
  <c r="EU28" i="57"/>
  <c r="EU126" i="57"/>
  <c r="EU190" i="57"/>
  <c r="EU67" i="57"/>
  <c r="EU47" i="57"/>
  <c r="EU35" i="57"/>
  <c r="EU18" i="57"/>
  <c r="EU115" i="57"/>
  <c r="EU179" i="57"/>
  <c r="EU12" i="57"/>
  <c r="EU112" i="57"/>
  <c r="EU23" i="57"/>
  <c r="EU111" i="57"/>
  <c r="EU89" i="57"/>
  <c r="EU90" i="57"/>
  <c r="EU136" i="57"/>
  <c r="EU109" i="57"/>
  <c r="EU155" i="57"/>
  <c r="EU50" i="57"/>
  <c r="EU185" i="57"/>
  <c r="EU26" i="57"/>
  <c r="EU161" i="57"/>
  <c r="EU48" i="57"/>
  <c r="EU162" i="57"/>
  <c r="EU171" i="57"/>
  <c r="EU62" i="57"/>
  <c r="EU134" i="57"/>
  <c r="EU15" i="57"/>
  <c r="EU78" i="57"/>
  <c r="EU144" i="57"/>
  <c r="EU187" i="57"/>
  <c r="EU167" i="57"/>
  <c r="EI148" i="57"/>
  <c r="EI108" i="57"/>
  <c r="EI101" i="57"/>
  <c r="EI191" i="57"/>
  <c r="EI127" i="57"/>
  <c r="EI186" i="57"/>
  <c r="EI159" i="57"/>
  <c r="EI123" i="57"/>
  <c r="EI144" i="57"/>
  <c r="EI65" i="57"/>
  <c r="EI86" i="57"/>
  <c r="EI181" i="57"/>
  <c r="EI83" i="57"/>
  <c r="EI113" i="57"/>
  <c r="EI106" i="57"/>
  <c r="EI84" i="57"/>
  <c r="EI135" i="57"/>
  <c r="EI149" i="57"/>
  <c r="EI156" i="57"/>
  <c r="EI74" i="57"/>
  <c r="EI161" i="57"/>
  <c r="EI96" i="57"/>
  <c r="EI150" i="57"/>
  <c r="EI146" i="57"/>
  <c r="EI90" i="57"/>
  <c r="EI121" i="57"/>
  <c r="EI130" i="57"/>
  <c r="EI132" i="57"/>
  <c r="CY149" i="57"/>
  <c r="CY144" i="57"/>
  <c r="CY30" i="57"/>
  <c r="CY34" i="57"/>
  <c r="CY89" i="57"/>
  <c r="CY135" i="57"/>
  <c r="CY187" i="57"/>
  <c r="CY178" i="57"/>
  <c r="CY168" i="57"/>
  <c r="CY78" i="57"/>
  <c r="CY40" i="57"/>
  <c r="CY162" i="57"/>
  <c r="CY94" i="57"/>
  <c r="CY75" i="57"/>
  <c r="CY73" i="57"/>
  <c r="CY125" i="57"/>
  <c r="CY77" i="57"/>
  <c r="CY63" i="57"/>
  <c r="CY126" i="57"/>
  <c r="CY107" i="57"/>
  <c r="CY170" i="57"/>
  <c r="CY150" i="57"/>
  <c r="CY102" i="57"/>
  <c r="CY24" i="57"/>
  <c r="CY54" i="57"/>
  <c r="CY173" i="57"/>
  <c r="CY175" i="57"/>
  <c r="CY113" i="57"/>
  <c r="CY114" i="57"/>
  <c r="BC78" i="57"/>
  <c r="BC173" i="57"/>
  <c r="BC28" i="57"/>
  <c r="BC191" i="57"/>
  <c r="BC187" i="57"/>
  <c r="BC119" i="57"/>
  <c r="BC178" i="57"/>
  <c r="BC23" i="57"/>
  <c r="BC18" i="57"/>
  <c r="BC131" i="57"/>
  <c r="BC99" i="57"/>
  <c r="BC132" i="57"/>
  <c r="BC127" i="57"/>
  <c r="BC190" i="57"/>
  <c r="BC143" i="57"/>
  <c r="BC40" i="57"/>
  <c r="BC97" i="57"/>
  <c r="BC90" i="57"/>
  <c r="BC61" i="57"/>
  <c r="BC170" i="57"/>
  <c r="AI126" i="57"/>
  <c r="AI85" i="57"/>
  <c r="AI158" i="57"/>
  <c r="AI178" i="57"/>
  <c r="AI186" i="57"/>
  <c r="AI98" i="57"/>
  <c r="AI132" i="57"/>
  <c r="AI170" i="57"/>
  <c r="AI193" i="57"/>
  <c r="AI163" i="57"/>
  <c r="AI162" i="57"/>
  <c r="AI111" i="57"/>
  <c r="AI82" i="57"/>
  <c r="AI76" i="57"/>
  <c r="GI106" i="57"/>
  <c r="GQ166" i="57"/>
  <c r="GQ75" i="57"/>
  <c r="GE107" i="57"/>
  <c r="FW98" i="57"/>
  <c r="GA66" i="57"/>
  <c r="FW127" i="57"/>
  <c r="GQ108" i="57"/>
  <c r="GQ107" i="57"/>
  <c r="GA90" i="57"/>
  <c r="FW74" i="57"/>
  <c r="GQ114" i="57"/>
  <c r="GM168" i="57"/>
  <c r="GI192" i="57"/>
  <c r="FW187" i="57"/>
  <c r="FW191" i="57"/>
  <c r="GQ156" i="57"/>
  <c r="GE15" i="57"/>
  <c r="GE111" i="57"/>
  <c r="GE146" i="57"/>
  <c r="GE145" i="57"/>
  <c r="GA98" i="57"/>
  <c r="FW178" i="57"/>
  <c r="FW179" i="57"/>
  <c r="GE50" i="57"/>
  <c r="GA149" i="57"/>
  <c r="GQ94" i="57"/>
  <c r="GE16" i="57"/>
  <c r="GM123" i="57"/>
  <c r="GQ186" i="57"/>
  <c r="GQ123" i="57"/>
  <c r="GM137" i="57"/>
  <c r="GA102" i="57"/>
  <c r="GE51" i="57"/>
  <c r="FW166" i="57"/>
  <c r="GM148" i="57"/>
  <c r="GM149" i="57"/>
  <c r="GM187" i="57"/>
  <c r="GM186" i="57"/>
  <c r="GA182" i="57"/>
  <c r="GI180" i="57"/>
  <c r="GA76" i="57"/>
  <c r="GE168" i="57"/>
  <c r="GE195" i="57"/>
  <c r="FW55" i="57"/>
  <c r="GA169" i="57"/>
  <c r="GM157" i="57"/>
  <c r="GI187" i="57"/>
  <c r="GI160" i="57"/>
  <c r="GQ137" i="57"/>
  <c r="GI193" i="57"/>
  <c r="GI103" i="57"/>
  <c r="FW174" i="57"/>
  <c r="GE173" i="57"/>
  <c r="GE148" i="57"/>
  <c r="GA147" i="57"/>
  <c r="GQ168" i="57"/>
  <c r="FW82" i="57"/>
  <c r="GA186" i="57"/>
  <c r="GE183" i="57"/>
  <c r="FW13" i="57"/>
  <c r="GA170" i="57"/>
  <c r="GA171" i="57"/>
  <c r="GI111" i="57"/>
  <c r="GI110" i="57"/>
  <c r="FW184" i="57"/>
  <c r="FW90" i="57"/>
  <c r="FW89" i="57"/>
  <c r="FW12" i="57"/>
  <c r="GQ97" i="57"/>
  <c r="GE63" i="57"/>
  <c r="GQ73" i="57"/>
  <c r="FW96" i="57"/>
  <c r="FW78" i="57"/>
  <c r="GE151" i="57"/>
  <c r="GQ147" i="57"/>
  <c r="GI114" i="57"/>
  <c r="GI184" i="57"/>
  <c r="FW172" i="57"/>
  <c r="GM158" i="57"/>
  <c r="GE79" i="57"/>
  <c r="FW169" i="57"/>
  <c r="GE55" i="57"/>
  <c r="GQ185" i="57"/>
  <c r="GM166" i="57"/>
  <c r="GQ191" i="57"/>
  <c r="FW102" i="57"/>
  <c r="GI89" i="57"/>
  <c r="GQ88" i="57"/>
  <c r="GE170" i="57"/>
  <c r="GM171" i="57"/>
  <c r="GQ178" i="57"/>
  <c r="GE101" i="57"/>
  <c r="GI90" i="57"/>
  <c r="GE162" i="57"/>
  <c r="GA155" i="57"/>
  <c r="FW148" i="57"/>
  <c r="GQ90" i="57"/>
  <c r="GE112" i="57"/>
  <c r="GI150" i="57"/>
  <c r="GQ134" i="57"/>
  <c r="GA190" i="57"/>
  <c r="GQ148" i="57"/>
  <c r="FW31" i="57"/>
  <c r="GM110" i="57"/>
  <c r="GM111" i="57"/>
  <c r="GE123" i="57"/>
  <c r="GI198" i="57"/>
  <c r="GE77" i="57"/>
  <c r="GQ145" i="57"/>
  <c r="GQ91" i="57"/>
  <c r="FW84" i="57"/>
  <c r="GM74" i="57"/>
  <c r="FW97" i="57"/>
  <c r="FW65" i="57"/>
  <c r="GA138" i="57"/>
  <c r="GE134" i="57"/>
  <c r="GQ157" i="57"/>
  <c r="GI131" i="57"/>
  <c r="GM182" i="57"/>
  <c r="FW145" i="57"/>
  <c r="GA74" i="57"/>
  <c r="GI162" i="57"/>
  <c r="GQ82" i="57"/>
  <c r="GI172" i="57"/>
  <c r="GE86" i="57"/>
  <c r="GI74" i="57"/>
  <c r="GA94" i="57"/>
  <c r="GI108" i="57"/>
  <c r="GM155" i="57"/>
  <c r="FW58" i="57"/>
  <c r="GA72" i="57"/>
  <c r="GE71" i="57"/>
  <c r="FW75" i="57"/>
  <c r="FW132" i="57"/>
  <c r="GA103" i="57"/>
  <c r="GE83" i="57"/>
  <c r="GA112" i="57"/>
  <c r="GE135" i="57"/>
  <c r="FW125" i="57"/>
  <c r="GI137" i="57"/>
  <c r="FW163" i="57"/>
  <c r="GA130" i="57"/>
  <c r="GM173" i="57"/>
  <c r="GE184" i="57"/>
  <c r="GM162" i="57"/>
  <c r="GI66" i="57"/>
  <c r="GM77" i="57"/>
  <c r="GQ109" i="57"/>
  <c r="FW109" i="57"/>
  <c r="GE72" i="57"/>
  <c r="GA151" i="57"/>
  <c r="GA173" i="57"/>
  <c r="FC132" i="57"/>
  <c r="FC133" i="57"/>
  <c r="FK86" i="57"/>
  <c r="EU14" i="57"/>
  <c r="FK98" i="57"/>
  <c r="FK161" i="57"/>
  <c r="EU151" i="57"/>
  <c r="FG157" i="57"/>
  <c r="FK168" i="57"/>
  <c r="EU163" i="57"/>
  <c r="FO78" i="57"/>
  <c r="FK40" i="57"/>
  <c r="FK182" i="57"/>
  <c r="EU172" i="57"/>
  <c r="EY102" i="57"/>
  <c r="FK66" i="57"/>
  <c r="FO113" i="57"/>
  <c r="EU180" i="57"/>
  <c r="EU174" i="57"/>
  <c r="EU91" i="57"/>
  <c r="FC190" i="57"/>
  <c r="FK58" i="57"/>
  <c r="EY70" i="57"/>
  <c r="FK55" i="57"/>
  <c r="EY178" i="57"/>
  <c r="FG181" i="57"/>
  <c r="EU125" i="57"/>
  <c r="EU75" i="57"/>
  <c r="FO110" i="57"/>
  <c r="EU24" i="57"/>
  <c r="FK62" i="57"/>
  <c r="FO175" i="57"/>
  <c r="FK180" i="57"/>
  <c r="FK193" i="57"/>
  <c r="FC148" i="57"/>
  <c r="FK25" i="57"/>
  <c r="EY113" i="57"/>
  <c r="FO167" i="57"/>
  <c r="FG170" i="57"/>
  <c r="FG171" i="57"/>
  <c r="EY143" i="57"/>
  <c r="FC86" i="57"/>
  <c r="EY120" i="57"/>
  <c r="FK72" i="57"/>
  <c r="FK73" i="57"/>
  <c r="FO115" i="57"/>
  <c r="EU135" i="57"/>
  <c r="FC160" i="57"/>
  <c r="FC170" i="57"/>
  <c r="FC171" i="57"/>
  <c r="FG89" i="57"/>
  <c r="FG126" i="57"/>
  <c r="FK42" i="57"/>
  <c r="EY106" i="57"/>
  <c r="FG145" i="57"/>
  <c r="FG70" i="57"/>
  <c r="FK23" i="57"/>
  <c r="FO98" i="57"/>
  <c r="FO99" i="57"/>
  <c r="EY182" i="57"/>
  <c r="FO127" i="57"/>
  <c r="FO124" i="57"/>
  <c r="FK112" i="57"/>
  <c r="EU113" i="57"/>
  <c r="FK186" i="57"/>
  <c r="FK99" i="57"/>
  <c r="FG139" i="57"/>
  <c r="FK12" i="57"/>
  <c r="FK60" i="57"/>
  <c r="FK77" i="57"/>
  <c r="FK114" i="57"/>
  <c r="FO147" i="57"/>
  <c r="FC131" i="57"/>
  <c r="EY150" i="57"/>
  <c r="EU87" i="57"/>
  <c r="EY97" i="57"/>
  <c r="EY115" i="57"/>
  <c r="FO157" i="57"/>
  <c r="EU127" i="57"/>
  <c r="EU120" i="57"/>
  <c r="FK123" i="57"/>
  <c r="EY82" i="57"/>
  <c r="FG155" i="57"/>
  <c r="EU168" i="57"/>
  <c r="EY95" i="57"/>
  <c r="FG148" i="57"/>
  <c r="EU70" i="57"/>
  <c r="EU145" i="57"/>
  <c r="EU157" i="57"/>
  <c r="FO195" i="57"/>
  <c r="EU137" i="57"/>
  <c r="FC90" i="57"/>
  <c r="FG136" i="57"/>
  <c r="EY162" i="57"/>
  <c r="FO138" i="57"/>
  <c r="FC179" i="57"/>
  <c r="FG72" i="57"/>
  <c r="EU175" i="57"/>
  <c r="EU124" i="57"/>
  <c r="FO191" i="57"/>
  <c r="FG110" i="57"/>
  <c r="EU27" i="57"/>
  <c r="FG169" i="57"/>
  <c r="FK126" i="57"/>
  <c r="EY155" i="57"/>
  <c r="FG142" i="57"/>
  <c r="EU101" i="57"/>
  <c r="FK110" i="57"/>
  <c r="FO87" i="57"/>
  <c r="EU19" i="57"/>
  <c r="EU186" i="57"/>
  <c r="FG196" i="57"/>
  <c r="FK87" i="57"/>
  <c r="EY84" i="57"/>
  <c r="EY83" i="57"/>
  <c r="FK172" i="57"/>
  <c r="FK173" i="57"/>
  <c r="EU30" i="57"/>
  <c r="FO178" i="57"/>
  <c r="FK162" i="57"/>
  <c r="EU51" i="57"/>
  <c r="FK79" i="57"/>
  <c r="EU71" i="57"/>
  <c r="EY190" i="57"/>
  <c r="FC78" i="57"/>
  <c r="FO142" i="57"/>
  <c r="EY144" i="57"/>
  <c r="FK132" i="57"/>
  <c r="FK142" i="57"/>
  <c r="FO73" i="57"/>
  <c r="EU63" i="57"/>
  <c r="FO95" i="57"/>
  <c r="EY187" i="57"/>
  <c r="FG91" i="57"/>
  <c r="FK115" i="57"/>
  <c r="FK19" i="57"/>
  <c r="FG125" i="57"/>
  <c r="FO146" i="57"/>
  <c r="EY174" i="57"/>
  <c r="FG94" i="57"/>
  <c r="FO130" i="57"/>
  <c r="EY86" i="57"/>
  <c r="EU138" i="57"/>
  <c r="FC98" i="57"/>
  <c r="FG67" i="57"/>
  <c r="EY90" i="57"/>
  <c r="EY123" i="57"/>
  <c r="FO112" i="57"/>
  <c r="FG167" i="57"/>
  <c r="FK108" i="57"/>
  <c r="EY186" i="57"/>
  <c r="EY171" i="57"/>
  <c r="FK31" i="57"/>
  <c r="FK159" i="57"/>
  <c r="FO91" i="57"/>
  <c r="FC137" i="57"/>
  <c r="FK88" i="57"/>
  <c r="EY108" i="57"/>
  <c r="FG163" i="57"/>
  <c r="FC139" i="57"/>
  <c r="FO94" i="57"/>
  <c r="FG151" i="57"/>
  <c r="FG109" i="57"/>
  <c r="FC173" i="57"/>
  <c r="FK137" i="57"/>
  <c r="FG82" i="57"/>
  <c r="EI171" i="57"/>
  <c r="EQ167" i="57"/>
  <c r="EQ186" i="57"/>
  <c r="EI66" i="57"/>
  <c r="EQ168" i="57"/>
  <c r="EQ136" i="57"/>
  <c r="DW173" i="57"/>
  <c r="EA157" i="57"/>
  <c r="EQ163" i="57"/>
  <c r="EA159" i="57"/>
  <c r="EM75" i="57"/>
  <c r="EA122" i="57"/>
  <c r="DW87" i="57"/>
  <c r="EM158" i="57"/>
  <c r="EA183" i="57"/>
  <c r="EI168" i="57"/>
  <c r="DW169" i="57"/>
  <c r="DW149" i="57"/>
  <c r="DW72" i="57"/>
  <c r="EI190" i="57"/>
  <c r="EE79" i="57"/>
  <c r="EE41" i="57"/>
  <c r="DW125" i="57"/>
  <c r="DW126" i="57"/>
  <c r="EE142" i="57"/>
  <c r="EQ192" i="57"/>
  <c r="EA114" i="57"/>
  <c r="DW183" i="57"/>
  <c r="EE26" i="57"/>
  <c r="EM175" i="57"/>
  <c r="EI76" i="57"/>
  <c r="EE95" i="57"/>
  <c r="EE130" i="57"/>
  <c r="EQ171" i="57"/>
  <c r="EM183" i="57"/>
  <c r="EE122" i="57"/>
  <c r="EQ114" i="57"/>
  <c r="DW102" i="57"/>
  <c r="DW103" i="57"/>
  <c r="EE65" i="57"/>
  <c r="EM160" i="57"/>
  <c r="EQ123" i="57"/>
  <c r="DW96" i="57"/>
  <c r="EI77" i="57"/>
  <c r="EI67" i="57"/>
  <c r="EM143" i="57"/>
  <c r="EQ101" i="57"/>
  <c r="EI78" i="57"/>
  <c r="DW180" i="57"/>
  <c r="EI75" i="57"/>
  <c r="EQ110" i="57"/>
  <c r="EM139" i="57"/>
  <c r="EI185" i="57"/>
  <c r="EM150" i="57"/>
  <c r="EQ183" i="57"/>
  <c r="EM192" i="57"/>
  <c r="EI179" i="57"/>
  <c r="EM70" i="57"/>
  <c r="EE109" i="57"/>
  <c r="DW70" i="57"/>
  <c r="EA125" i="57"/>
  <c r="EE19" i="57"/>
  <c r="DW155" i="57"/>
  <c r="EQ94" i="57"/>
  <c r="EA101" i="57"/>
  <c r="EE88" i="57"/>
  <c r="EM78" i="57"/>
  <c r="EQ77" i="57"/>
  <c r="DW154" i="57"/>
  <c r="EE36" i="57"/>
  <c r="DW170" i="57"/>
  <c r="EE193" i="57"/>
  <c r="DW84" i="57"/>
  <c r="EE77" i="57"/>
  <c r="EE14" i="57"/>
  <c r="EM194" i="57"/>
  <c r="EE154" i="57"/>
  <c r="EM83" i="57"/>
  <c r="DW166" i="57"/>
  <c r="EM180" i="57"/>
  <c r="EQ111" i="57"/>
  <c r="EQ112" i="57"/>
  <c r="EQ86" i="57"/>
  <c r="EQ154" i="57"/>
  <c r="DW85" i="57"/>
  <c r="EM102" i="57"/>
  <c r="EE39" i="57"/>
  <c r="EM131" i="57"/>
  <c r="EM132" i="57"/>
  <c r="EI73" i="57"/>
  <c r="EM84" i="57"/>
  <c r="EE157" i="57"/>
  <c r="DW179" i="57"/>
  <c r="EM120" i="57"/>
  <c r="EM119" i="57"/>
  <c r="EA192" i="57"/>
  <c r="DW138" i="57"/>
  <c r="DW66" i="57"/>
  <c r="DW91" i="57"/>
  <c r="DW174" i="57"/>
  <c r="EI131" i="57"/>
  <c r="EM125" i="57"/>
  <c r="EQ150" i="57"/>
  <c r="EA172" i="57"/>
  <c r="EA171" i="57"/>
  <c r="EI151" i="57"/>
  <c r="EQ126" i="57"/>
  <c r="EA133" i="57"/>
  <c r="EQ157" i="57"/>
  <c r="EQ174" i="57"/>
  <c r="EI119" i="57"/>
  <c r="EQ190" i="57"/>
  <c r="DW192" i="57"/>
  <c r="EI95" i="57"/>
  <c r="EE123" i="57"/>
  <c r="EQ72" i="57"/>
  <c r="EM163" i="57"/>
  <c r="EM97" i="57"/>
  <c r="EE37" i="57"/>
  <c r="EQ169" i="57"/>
  <c r="EE127" i="57"/>
  <c r="EM135" i="57"/>
  <c r="EQ132" i="57"/>
  <c r="EE74" i="57"/>
  <c r="EE158" i="57"/>
  <c r="EA86" i="57"/>
  <c r="EE100" i="57"/>
  <c r="DW97" i="57"/>
  <c r="EA142" i="57"/>
  <c r="EE102" i="57"/>
  <c r="DW150" i="57"/>
  <c r="EA100" i="57"/>
  <c r="DW167" i="57"/>
  <c r="EM96" i="57"/>
  <c r="EI134" i="57"/>
  <c r="EM187" i="57"/>
  <c r="EI145" i="57"/>
  <c r="EM161" i="57"/>
  <c r="EQ146" i="57"/>
  <c r="EE145" i="57"/>
  <c r="EE47" i="57"/>
  <c r="DW160" i="57"/>
  <c r="EM169" i="57"/>
  <c r="EE51" i="57"/>
  <c r="EQ84" i="57"/>
  <c r="DO82" i="57"/>
  <c r="DO83" i="57"/>
  <c r="CY145" i="57"/>
  <c r="DK133" i="57"/>
  <c r="DG163" i="57"/>
  <c r="DO54" i="57"/>
  <c r="CY91" i="57"/>
  <c r="CY90" i="57"/>
  <c r="CY17" i="57"/>
  <c r="CY18" i="57"/>
  <c r="DS135" i="57"/>
  <c r="DS84" i="57"/>
  <c r="DS85" i="57"/>
  <c r="DO114" i="57"/>
  <c r="DO30" i="57"/>
  <c r="CY15" i="57"/>
  <c r="CY16" i="57"/>
  <c r="DK121" i="57"/>
  <c r="DO47" i="57"/>
  <c r="DC73" i="57"/>
  <c r="DC99" i="57"/>
  <c r="DO65" i="57"/>
  <c r="CY71" i="57"/>
  <c r="DO35" i="57"/>
  <c r="DK149" i="57"/>
  <c r="DK150" i="57"/>
  <c r="CY119" i="57"/>
  <c r="DG157" i="57"/>
  <c r="DS110" i="57"/>
  <c r="DC146" i="57"/>
  <c r="CY22" i="57"/>
  <c r="DS82" i="57"/>
  <c r="CY83" i="57"/>
  <c r="DS136" i="57"/>
  <c r="DO158" i="57"/>
  <c r="CY133" i="57"/>
  <c r="CY151" i="57"/>
  <c r="DK71" i="57"/>
  <c r="DS156" i="57"/>
  <c r="DC90" i="57"/>
  <c r="DC137" i="57"/>
  <c r="CY64" i="57"/>
  <c r="DO42" i="57"/>
  <c r="DG102" i="57"/>
  <c r="CY121" i="57"/>
  <c r="DK113" i="57"/>
  <c r="DS173" i="57"/>
  <c r="DS118" i="57"/>
  <c r="DG73" i="57"/>
  <c r="DK108" i="57"/>
  <c r="DG138" i="57"/>
  <c r="DO39" i="57"/>
  <c r="DK158" i="57"/>
  <c r="DK157" i="57"/>
  <c r="DS193" i="57"/>
  <c r="CY108" i="57"/>
  <c r="CY96" i="57"/>
  <c r="DS148" i="57"/>
  <c r="DG148" i="57"/>
  <c r="DC166" i="57"/>
  <c r="DG160" i="57"/>
  <c r="DK142" i="57"/>
  <c r="DG133" i="57"/>
  <c r="CY26" i="57"/>
  <c r="CY27" i="57"/>
  <c r="DK185" i="57"/>
  <c r="DK184" i="57"/>
  <c r="DO31" i="57"/>
  <c r="DO99" i="57"/>
  <c r="DC121" i="57"/>
  <c r="DS160" i="57"/>
  <c r="DK85" i="57"/>
  <c r="DC72" i="57"/>
  <c r="DO48" i="57"/>
  <c r="DO49" i="57"/>
  <c r="DO37" i="57"/>
  <c r="CY60" i="57"/>
  <c r="DC91" i="57"/>
  <c r="DO60" i="57"/>
  <c r="DK88" i="57"/>
  <c r="DK125" i="57"/>
  <c r="DO77" i="57"/>
  <c r="DO70" i="57"/>
  <c r="DO107" i="57"/>
  <c r="DO91" i="57"/>
  <c r="CY55" i="57"/>
  <c r="DO135" i="57"/>
  <c r="DS163" i="57"/>
  <c r="DG74" i="57"/>
  <c r="DK196" i="57"/>
  <c r="CY180" i="57"/>
  <c r="DC82" i="57"/>
  <c r="DK122" i="57"/>
  <c r="DK114" i="57"/>
  <c r="DK76" i="57"/>
  <c r="CY103" i="57"/>
  <c r="CY160" i="57"/>
  <c r="DG192" i="57"/>
  <c r="DO181" i="57"/>
  <c r="DC175" i="57"/>
  <c r="CY112" i="57"/>
  <c r="DG173" i="57"/>
  <c r="DC95" i="57"/>
  <c r="DC154" i="57"/>
  <c r="CY82" i="57"/>
  <c r="DS75" i="57"/>
  <c r="CY155" i="57"/>
  <c r="CY79" i="57"/>
  <c r="CY137" i="57"/>
  <c r="DO50" i="57"/>
  <c r="DK148" i="57"/>
  <c r="DO157" i="57"/>
  <c r="DO131" i="57"/>
  <c r="DS114" i="57"/>
  <c r="DS71" i="57"/>
  <c r="DO160" i="57"/>
  <c r="CY35" i="57"/>
  <c r="CY50" i="57"/>
  <c r="DG89" i="57"/>
  <c r="DK66" i="57"/>
  <c r="DS96" i="57"/>
  <c r="CY109" i="57"/>
  <c r="DK89" i="57"/>
  <c r="DO109" i="57"/>
  <c r="DG183" i="57"/>
  <c r="DS119" i="57"/>
  <c r="DK91" i="57"/>
  <c r="DS127" i="57"/>
  <c r="DS137" i="57"/>
  <c r="DG109" i="57"/>
  <c r="DG96" i="57"/>
  <c r="DO94" i="57"/>
  <c r="CY174" i="57"/>
  <c r="DG154" i="57"/>
  <c r="DS149" i="57"/>
  <c r="DO87" i="57"/>
  <c r="CA70" i="57"/>
  <c r="CA71" i="57"/>
  <c r="CU110" i="57"/>
  <c r="CQ124" i="57"/>
  <c r="CI135" i="57"/>
  <c r="CU167" i="57"/>
  <c r="CU136" i="57"/>
  <c r="CU137" i="57"/>
  <c r="CA97" i="57"/>
  <c r="CI67" i="57"/>
  <c r="CE172" i="57"/>
  <c r="CM162" i="57"/>
  <c r="CM133" i="57"/>
  <c r="CU98" i="57"/>
  <c r="CA106" i="57"/>
  <c r="CQ107" i="57"/>
  <c r="CM157" i="57"/>
  <c r="CI19" i="57"/>
  <c r="CU74" i="57"/>
  <c r="CE181" i="57"/>
  <c r="CI178" i="57"/>
  <c r="CE71" i="57"/>
  <c r="CA111" i="57"/>
  <c r="CU182" i="57"/>
  <c r="CU181" i="57"/>
  <c r="CQ185" i="57"/>
  <c r="CI98" i="57"/>
  <c r="CM185" i="57"/>
  <c r="CI150" i="57"/>
  <c r="CA175" i="57"/>
  <c r="CM158" i="57"/>
  <c r="CI194" i="57"/>
  <c r="CQ173" i="57"/>
  <c r="CM123" i="57"/>
  <c r="CI86" i="57"/>
  <c r="CE161" i="57"/>
  <c r="CE127" i="57"/>
  <c r="CI130" i="57"/>
  <c r="CU173" i="57"/>
  <c r="CM96" i="57"/>
  <c r="CU148" i="57"/>
  <c r="CQ125" i="57"/>
  <c r="CA120" i="57"/>
  <c r="CI91" i="57"/>
  <c r="CA83" i="57"/>
  <c r="CU154" i="57"/>
  <c r="CI25" i="57"/>
  <c r="CU146" i="57"/>
  <c r="CU145" i="57"/>
  <c r="CM107" i="57"/>
  <c r="CQ110" i="57"/>
  <c r="CA76" i="57"/>
  <c r="CA137" i="57"/>
  <c r="CA136" i="57"/>
  <c r="CQ118" i="57"/>
  <c r="CQ94" i="57"/>
  <c r="CQ149" i="57"/>
  <c r="CQ150" i="57"/>
  <c r="CE136" i="57"/>
  <c r="CE124" i="57"/>
  <c r="CE125" i="57"/>
  <c r="CA146" i="57"/>
  <c r="CQ120" i="57"/>
  <c r="CI144" i="57"/>
  <c r="CE122" i="57"/>
  <c r="CI70" i="57"/>
  <c r="CI71" i="57"/>
  <c r="CM142" i="57"/>
  <c r="CU149" i="57"/>
  <c r="CU125" i="57"/>
  <c r="CQ96" i="57"/>
  <c r="CM89" i="57"/>
  <c r="CM181" i="57"/>
  <c r="CI155" i="57"/>
  <c r="CI26" i="57"/>
  <c r="CI99" i="57"/>
  <c r="CI112" i="57"/>
  <c r="CU194" i="57"/>
  <c r="CE82" i="57"/>
  <c r="CE162" i="57"/>
  <c r="CU160" i="57"/>
  <c r="CI97" i="57"/>
  <c r="CI180" i="57"/>
  <c r="CQ139" i="57"/>
  <c r="CM171" i="57"/>
  <c r="CA122" i="57"/>
  <c r="CQ144" i="57"/>
  <c r="CI88" i="57"/>
  <c r="CI137" i="57"/>
  <c r="CE86" i="57"/>
  <c r="CI50" i="57"/>
  <c r="CQ166" i="57"/>
  <c r="CE150" i="57"/>
  <c r="CI52" i="57"/>
  <c r="CI173" i="57"/>
  <c r="CA131" i="57"/>
  <c r="CE103" i="57"/>
  <c r="CQ186" i="57"/>
  <c r="CE186" i="57"/>
  <c r="CM124" i="57"/>
  <c r="CI185" i="57"/>
  <c r="CA110" i="57"/>
  <c r="CA112" i="57"/>
  <c r="CQ100" i="57"/>
  <c r="CU142" i="57"/>
  <c r="CI123" i="57"/>
  <c r="CE65" i="57"/>
  <c r="CA73" i="57"/>
  <c r="CU75" i="57"/>
  <c r="CA94" i="57"/>
  <c r="CI83" i="57"/>
  <c r="CM163" i="57"/>
  <c r="CU179" i="57"/>
  <c r="CI43" i="57"/>
  <c r="CM169" i="57"/>
  <c r="CQ70" i="57"/>
  <c r="CE193" i="57"/>
  <c r="CA100" i="57"/>
  <c r="CQ135" i="57"/>
  <c r="CE190" i="57"/>
  <c r="CA75" i="57"/>
  <c r="CU172" i="57"/>
  <c r="BG94" i="57"/>
  <c r="BW160" i="57"/>
  <c r="BS108" i="57"/>
  <c r="BK183" i="57"/>
  <c r="BG111" i="57"/>
  <c r="BK125" i="57"/>
  <c r="BS62" i="57"/>
  <c r="BW115" i="57"/>
  <c r="BC100" i="57"/>
  <c r="BG138" i="57"/>
  <c r="BC65" i="57"/>
  <c r="BC134" i="57"/>
  <c r="BG168" i="57"/>
  <c r="BO72" i="57"/>
  <c r="BK119" i="57"/>
  <c r="BC118" i="57"/>
  <c r="BK133" i="57"/>
  <c r="BO142" i="57"/>
  <c r="BS13" i="57"/>
  <c r="BG195" i="57"/>
  <c r="BC184" i="57"/>
  <c r="BS55" i="57"/>
  <c r="BW181" i="57"/>
  <c r="BG113" i="57"/>
  <c r="BW167" i="57"/>
  <c r="BS137" i="57"/>
  <c r="BK163" i="57"/>
  <c r="BW111" i="57"/>
  <c r="BS103" i="57"/>
  <c r="BC156" i="57"/>
  <c r="BG126" i="57"/>
  <c r="BW139" i="57"/>
  <c r="BO156" i="57"/>
  <c r="BO67" i="57"/>
  <c r="BC186" i="57"/>
  <c r="BG79" i="57"/>
  <c r="BW178" i="57"/>
  <c r="BG87" i="57"/>
  <c r="BG114" i="57"/>
  <c r="BG84" i="57"/>
  <c r="BG115" i="57"/>
  <c r="BK180" i="57"/>
  <c r="BS147" i="57"/>
  <c r="BC150" i="57"/>
  <c r="BW127" i="57"/>
  <c r="BW85" i="57"/>
  <c r="BK193" i="57"/>
  <c r="BC53" i="57"/>
  <c r="BO100" i="57"/>
  <c r="BK102" i="57"/>
  <c r="BO134" i="57"/>
  <c r="BW148" i="57"/>
  <c r="BC160" i="57"/>
  <c r="BC60" i="57"/>
  <c r="BS36" i="57"/>
  <c r="BW100" i="57"/>
  <c r="BC67" i="57"/>
  <c r="BW162" i="57"/>
  <c r="BS112" i="57"/>
  <c r="BC149" i="57"/>
  <c r="BS114" i="57"/>
  <c r="BO143" i="57"/>
  <c r="BC114" i="57"/>
  <c r="BS109" i="57"/>
  <c r="BW133" i="57"/>
  <c r="BG70" i="57"/>
  <c r="BK171" i="57"/>
  <c r="BS43" i="57"/>
  <c r="BK136" i="57"/>
  <c r="BC75" i="57"/>
  <c r="BO174" i="57"/>
  <c r="BG97" i="57"/>
  <c r="BS143" i="57"/>
  <c r="BG99" i="57"/>
  <c r="BO76" i="57"/>
  <c r="BC107" i="57"/>
  <c r="BO161" i="57"/>
  <c r="BW135" i="57"/>
  <c r="BC38" i="57"/>
  <c r="BW132" i="57"/>
  <c r="BO112" i="57"/>
  <c r="BG73" i="57"/>
  <c r="BS72" i="57"/>
  <c r="BG148" i="57"/>
  <c r="BS71" i="57"/>
  <c r="BK168" i="57"/>
  <c r="BK146" i="57"/>
  <c r="BS31" i="57"/>
  <c r="BW125" i="57"/>
  <c r="BG106" i="57"/>
  <c r="BO135" i="57"/>
  <c r="BS83" i="57"/>
  <c r="BC192" i="57"/>
  <c r="BS175" i="57"/>
  <c r="BS101" i="57"/>
  <c r="BW66" i="57"/>
  <c r="BS46" i="57"/>
  <c r="BC103" i="57"/>
  <c r="BO79" i="57"/>
  <c r="BC98" i="57"/>
  <c r="BW97" i="57"/>
  <c r="BK134" i="57"/>
  <c r="BK127" i="57"/>
  <c r="BG144" i="57"/>
  <c r="BC13" i="57"/>
  <c r="BW138" i="57"/>
  <c r="BG158" i="57"/>
  <c r="AI187" i="57"/>
  <c r="AM158" i="57"/>
  <c r="AU119" i="57"/>
  <c r="AE72" i="57"/>
  <c r="AQ138" i="57"/>
  <c r="AI112" i="57"/>
  <c r="AE90" i="57"/>
  <c r="AI127" i="57"/>
  <c r="AE102" i="57"/>
  <c r="AY87" i="57"/>
  <c r="AM118" i="57"/>
  <c r="AU157" i="57"/>
  <c r="AY172" i="57"/>
  <c r="AE119" i="57"/>
  <c r="AY103" i="57"/>
  <c r="AU192" i="57"/>
  <c r="AM65" i="57"/>
  <c r="AU110" i="57"/>
  <c r="AY94" i="57"/>
  <c r="AI154" i="57"/>
  <c r="AQ123" i="57"/>
  <c r="AM50" i="57"/>
  <c r="AI173" i="57"/>
  <c r="AU86" i="57"/>
  <c r="AI142" i="57"/>
  <c r="AY151" i="57"/>
  <c r="AE87" i="57"/>
  <c r="AY65" i="57"/>
  <c r="AY149" i="57"/>
  <c r="AM120" i="57"/>
  <c r="AU108" i="57"/>
  <c r="AU136" i="57"/>
  <c r="AQ82" i="57"/>
  <c r="AY127" i="57"/>
  <c r="AM42" i="57"/>
  <c r="AU187" i="57"/>
  <c r="AM170" i="57"/>
  <c r="AI95" i="57"/>
  <c r="AY142" i="57"/>
  <c r="AM38" i="57"/>
  <c r="AU113" i="57"/>
  <c r="AI125" i="57"/>
  <c r="AY170" i="57"/>
  <c r="AM53" i="57"/>
  <c r="AE94" i="57"/>
  <c r="AM159" i="57"/>
  <c r="AQ113" i="57"/>
  <c r="AU182" i="57"/>
  <c r="AM72" i="57"/>
  <c r="AY89" i="57"/>
  <c r="AU185" i="57"/>
  <c r="AY161" i="57"/>
  <c r="AU149" i="57"/>
  <c r="AE156" i="57"/>
  <c r="AY186" i="57"/>
  <c r="AI122" i="57"/>
  <c r="AU159" i="57"/>
  <c r="AU102" i="57"/>
  <c r="AU100" i="57"/>
  <c r="AE137" i="57"/>
  <c r="AM76" i="57"/>
  <c r="AY193" i="57"/>
  <c r="AY158" i="57"/>
  <c r="AQ143" i="57"/>
  <c r="AY122" i="57"/>
  <c r="AQ166" i="57"/>
  <c r="AI66" i="57"/>
  <c r="AQ173" i="57"/>
  <c r="AE155" i="57"/>
  <c r="AQ169" i="57"/>
  <c r="AU67" i="57"/>
  <c r="AQ192" i="57"/>
  <c r="AU191" i="57"/>
  <c r="AI108" i="57"/>
  <c r="AU120" i="57"/>
  <c r="AE133" i="57"/>
  <c r="AQ136" i="57"/>
  <c r="AQ65" i="57"/>
  <c r="AU85" i="57"/>
  <c r="AU174" i="57"/>
  <c r="AQ174" i="57"/>
  <c r="AU77" i="57"/>
  <c r="AE179" i="57"/>
  <c r="AE172" i="57"/>
  <c r="AI99" i="57"/>
  <c r="AM191" i="57"/>
  <c r="AI88" i="57"/>
  <c r="AM149" i="57"/>
  <c r="AI157" i="57"/>
  <c r="AM167" i="57"/>
  <c r="AQ170" i="57"/>
  <c r="AE114" i="57"/>
  <c r="AU133" i="57"/>
  <c r="AU118" i="57"/>
  <c r="AI89" i="57"/>
  <c r="AU175" i="57"/>
  <c r="AI168" i="57"/>
  <c r="AM124" i="57"/>
  <c r="AQ147" i="57"/>
  <c r="AM90" i="57"/>
  <c r="AM95" i="57"/>
  <c r="AE186" i="57"/>
  <c r="AY130" i="57"/>
  <c r="AU144" i="57"/>
  <c r="AM30" i="57"/>
  <c r="AI77" i="57"/>
  <c r="AE67" i="57"/>
  <c r="AU109" i="57"/>
  <c r="AY155" i="57"/>
  <c r="AY73" i="57"/>
  <c r="AQ127" i="57"/>
  <c r="AU178" i="57"/>
  <c r="AI120" i="57"/>
  <c r="AM146" i="57"/>
  <c r="AQ118" i="57"/>
  <c r="AE193" i="57"/>
  <c r="AM154" i="57"/>
  <c r="AY106" i="57"/>
  <c r="AM85" i="57"/>
  <c r="AU125" i="57"/>
  <c r="AM78" i="57"/>
  <c r="AU74" i="57"/>
  <c r="AE131" i="57"/>
  <c r="AI190" i="57"/>
  <c r="AM23" i="57"/>
  <c r="AY109" i="57"/>
  <c r="AM109" i="57"/>
  <c r="AQ110" i="57"/>
  <c r="AE77" i="57"/>
  <c r="AM79" i="57"/>
  <c r="AY99" i="57"/>
  <c r="AY66" i="57"/>
  <c r="AU71" i="57"/>
  <c r="AI180" i="57"/>
  <c r="AU131" i="57"/>
  <c r="AE107" i="57"/>
  <c r="AE149" i="57"/>
  <c r="AY133" i="57"/>
  <c r="AQ94" i="57"/>
  <c r="AQ70" i="57"/>
  <c r="AY187" i="57"/>
  <c r="AQ160" i="57"/>
  <c r="AM58" i="57"/>
  <c r="AU145" i="57"/>
  <c r="AY120" i="57"/>
  <c r="AQ197" i="57"/>
  <c r="AM40" i="57"/>
  <c r="AQ178" i="57"/>
  <c r="AE157" i="57"/>
  <c r="AE106" i="57"/>
  <c r="AY84" i="57"/>
  <c r="AE100" i="57"/>
  <c r="AM18" i="57"/>
  <c r="AI91" i="57"/>
  <c r="AM171" i="57"/>
  <c r="AA144" i="57"/>
  <c r="AA78" i="57"/>
  <c r="AA90" i="57"/>
  <c r="AA138" i="57"/>
  <c r="AA190" i="57"/>
  <c r="AA161" i="57"/>
  <c r="AA119" i="57"/>
  <c r="AA95" i="57"/>
  <c r="AA100" i="57"/>
  <c r="AA142" i="57"/>
  <c r="AA70" i="57"/>
  <c r="AA121" i="57"/>
  <c r="AA82" i="57"/>
  <c r="AA157" i="57"/>
  <c r="AA96" i="57"/>
  <c r="AA169" i="57"/>
  <c r="AA114" i="57"/>
  <c r="AA111" i="57"/>
  <c r="AA77" i="57"/>
  <c r="AA74" i="57"/>
  <c r="AA146" i="57"/>
  <c r="AA85" i="57"/>
  <c r="AA185" i="57"/>
  <c r="AA183" i="57"/>
  <c r="AA65" i="57"/>
  <c r="AA137" i="57"/>
  <c r="AA179" i="57"/>
  <c r="W193" i="57"/>
  <c r="W120" i="57"/>
  <c r="W107" i="57"/>
  <c r="W86" i="57"/>
  <c r="W145" i="57"/>
  <c r="W171" i="57"/>
  <c r="W14" i="57"/>
  <c r="W87" i="57"/>
  <c r="W127" i="57"/>
  <c r="W71" i="57"/>
  <c r="W13" i="57"/>
  <c r="W76" i="57"/>
  <c r="W109" i="57"/>
  <c r="W168" i="57"/>
  <c r="W142" i="57"/>
  <c r="W53" i="57"/>
  <c r="W23" i="57"/>
  <c r="W173" i="57"/>
  <c r="W101" i="57"/>
  <c r="W18" i="57"/>
  <c r="W197" i="57"/>
  <c r="W16" i="57"/>
  <c r="W136" i="57"/>
  <c r="W97" i="57"/>
  <c r="W114" i="57"/>
  <c r="W85" i="57"/>
  <c r="W182" i="57"/>
  <c r="W98" i="57"/>
  <c r="W181" i="57"/>
  <c r="S122" i="57"/>
  <c r="S94" i="57"/>
  <c r="S109" i="57"/>
  <c r="S180" i="57"/>
  <c r="S111" i="57"/>
  <c r="S173" i="57"/>
  <c r="S98" i="57"/>
  <c r="S101" i="57"/>
  <c r="S136" i="57"/>
  <c r="S78" i="57"/>
  <c r="S123" i="57"/>
  <c r="S82" i="57"/>
  <c r="S144" i="57"/>
  <c r="S79" i="57"/>
  <c r="S88" i="57"/>
  <c r="S73" i="57"/>
  <c r="S149" i="57"/>
  <c r="S76" i="57"/>
  <c r="S115" i="57"/>
  <c r="S107" i="57"/>
  <c r="S65" i="57"/>
  <c r="S166" i="57"/>
  <c r="S126" i="57"/>
  <c r="O88" i="57"/>
  <c r="O160" i="57"/>
  <c r="O79" i="57"/>
  <c r="O94" i="57"/>
  <c r="O77" i="57"/>
  <c r="O71" i="57"/>
  <c r="O182" i="57"/>
  <c r="O150" i="57"/>
  <c r="O144" i="57"/>
  <c r="O158" i="57"/>
  <c r="K190" i="57"/>
  <c r="K118" i="57"/>
  <c r="K103" i="57"/>
  <c r="K125" i="57"/>
  <c r="K70" i="57"/>
  <c r="K127" i="57"/>
  <c r="K191" i="57"/>
  <c r="K182" i="57"/>
  <c r="K113" i="57"/>
  <c r="K133" i="57"/>
  <c r="G18" i="57"/>
  <c r="G84" i="57"/>
  <c r="G88" i="57"/>
  <c r="G144" i="57"/>
  <c r="G127" i="57"/>
  <c r="G168" i="57"/>
  <c r="G79" i="57"/>
  <c r="G35" i="57"/>
  <c r="G15" i="57"/>
  <c r="G180" i="57"/>
  <c r="G147" i="57"/>
  <c r="G30" i="57"/>
  <c r="G166" i="57"/>
  <c r="G76" i="57"/>
  <c r="G82" i="57"/>
  <c r="AI146" i="57"/>
  <c r="AI147" i="57"/>
  <c r="EA121" i="57"/>
  <c r="EA120" i="57"/>
  <c r="BW145" i="57"/>
  <c r="BW146" i="57"/>
  <c r="GM75" i="57"/>
  <c r="GM76" i="57"/>
  <c r="EI98" i="57"/>
  <c r="EI99" i="57"/>
  <c r="CY146" i="57"/>
  <c r="GA83" i="57"/>
  <c r="GA84" i="57"/>
  <c r="K149" i="57"/>
  <c r="K150" i="57"/>
  <c r="DK98" i="57"/>
  <c r="DK99" i="57"/>
  <c r="BW169" i="57"/>
  <c r="BW170" i="57"/>
  <c r="DO86" i="57"/>
  <c r="DO85" i="57"/>
  <c r="FC107" i="57"/>
  <c r="FC108" i="57"/>
  <c r="EY135" i="57"/>
  <c r="EY136" i="57"/>
  <c r="DG124" i="57"/>
  <c r="DG125" i="57"/>
  <c r="CU89" i="57"/>
  <c r="BC180" i="57"/>
  <c r="BC179" i="57"/>
  <c r="GA133" i="57"/>
  <c r="GA134" i="57"/>
  <c r="GM106" i="57"/>
  <c r="GM107" i="57"/>
  <c r="BO180" i="57"/>
  <c r="BO181" i="57"/>
  <c r="O96" i="57"/>
  <c r="O97" i="57"/>
  <c r="BK112" i="57"/>
  <c r="BK113" i="57"/>
  <c r="AM187" i="57"/>
  <c r="AM186" i="57"/>
  <c r="CA149" i="57"/>
  <c r="CA150" i="57"/>
  <c r="FW182" i="57"/>
  <c r="FW181" i="57"/>
  <c r="BK154" i="57"/>
  <c r="BK155" i="57"/>
  <c r="GE73" i="57"/>
  <c r="GM86" i="57"/>
  <c r="EI173" i="57"/>
  <c r="EI174" i="57"/>
  <c r="EM66" i="57"/>
  <c r="EM67" i="57"/>
  <c r="DK103" i="57"/>
  <c r="FW110" i="57"/>
  <c r="GE46" i="57"/>
  <c r="CI100" i="57"/>
  <c r="BC66" i="57"/>
  <c r="AM157" i="57"/>
  <c r="BW137" i="57"/>
  <c r="GE185" i="57"/>
  <c r="S154" i="57"/>
  <c r="S155" i="57"/>
  <c r="BS125" i="57"/>
  <c r="BS126" i="57"/>
  <c r="AQ91" i="57"/>
  <c r="EU59" i="57"/>
  <c r="EE114" i="57"/>
  <c r="EE113" i="57"/>
  <c r="K174" i="57"/>
  <c r="K175" i="57"/>
  <c r="EE150" i="57"/>
  <c r="CA109" i="57"/>
  <c r="DO22" i="57"/>
  <c r="DC85" i="57"/>
  <c r="DC86" i="57"/>
  <c r="CI79" i="57"/>
  <c r="CQ77" i="57"/>
  <c r="CQ76" i="57"/>
  <c r="EA154" i="57"/>
  <c r="EA155" i="57"/>
  <c r="CA98" i="57"/>
  <c r="CA99" i="57"/>
  <c r="AE173" i="57"/>
  <c r="GM71" i="57"/>
  <c r="GM72" i="57"/>
  <c r="EQ106" i="57"/>
  <c r="EQ107" i="57"/>
  <c r="FW62" i="57"/>
  <c r="FW63" i="57"/>
  <c r="AA167" i="57"/>
  <c r="AA166" i="57"/>
  <c r="EI194" i="57"/>
  <c r="EI193" i="57"/>
  <c r="FS109" i="57"/>
  <c r="FS108" i="57"/>
  <c r="EI91" i="57"/>
  <c r="DS179" i="57"/>
  <c r="AE169" i="57"/>
  <c r="AE170" i="57"/>
  <c r="CM94" i="57"/>
  <c r="CM95" i="57"/>
  <c r="GQ174" i="57"/>
  <c r="GQ173" i="57"/>
  <c r="GA113" i="57"/>
  <c r="BW67" i="57"/>
  <c r="EU65" i="57"/>
  <c r="EU64" i="57"/>
  <c r="EQ155" i="57"/>
  <c r="AE146" i="57"/>
  <c r="AY74" i="57"/>
  <c r="EA151" i="57"/>
  <c r="FS83" i="57"/>
  <c r="AU143" i="57"/>
  <c r="GQ118" i="57"/>
  <c r="EA161" i="57"/>
  <c r="EE101" i="57"/>
  <c r="BG186" i="57"/>
  <c r="EE185" i="57"/>
  <c r="EE186" i="57"/>
  <c r="AM112" i="57"/>
  <c r="AM111" i="57"/>
  <c r="FG85" i="57"/>
  <c r="AY163" i="57"/>
  <c r="AY162" i="57"/>
  <c r="GM184" i="57"/>
  <c r="GM185" i="57"/>
  <c r="CU85" i="57"/>
  <c r="CU84" i="57"/>
  <c r="FS158" i="57"/>
  <c r="FS159" i="57"/>
  <c r="GQ151" i="57"/>
  <c r="BK75" i="57"/>
  <c r="DW100" i="57"/>
  <c r="DW101" i="57"/>
  <c r="G155" i="57"/>
  <c r="G156" i="57"/>
  <c r="S89" i="57"/>
  <c r="S90" i="57"/>
  <c r="EA89" i="57"/>
  <c r="EA88" i="57"/>
  <c r="CA87" i="57"/>
  <c r="CA86" i="57"/>
  <c r="CI157" i="57"/>
  <c r="CI156" i="57"/>
  <c r="CU100" i="57"/>
  <c r="CU99" i="57"/>
  <c r="EA65" i="57"/>
  <c r="EA66" i="57"/>
  <c r="EY147" i="57"/>
  <c r="EY148" i="57"/>
  <c r="O171" i="57"/>
  <c r="O172" i="57"/>
  <c r="EE29" i="57"/>
  <c r="EE30" i="57"/>
  <c r="FW135" i="57"/>
  <c r="FW136" i="57"/>
  <c r="EE55" i="57"/>
  <c r="EE54" i="57"/>
  <c r="AY70" i="57"/>
  <c r="W175" i="57"/>
  <c r="W174" i="57"/>
  <c r="AQ148" i="57"/>
  <c r="AQ149" i="57"/>
  <c r="CQ147" i="57"/>
  <c r="CQ148" i="57"/>
  <c r="DS98" i="57"/>
  <c r="DS99" i="57"/>
  <c r="EI111" i="57"/>
  <c r="EI112" i="57"/>
  <c r="CI94" i="57"/>
  <c r="CI95" i="57"/>
  <c r="CY122" i="57"/>
  <c r="CY123" i="57"/>
  <c r="CI48" i="57"/>
  <c r="CI49" i="57"/>
  <c r="GI175" i="57"/>
  <c r="K112" i="57"/>
  <c r="FO173" i="57"/>
  <c r="EU40" i="57"/>
  <c r="EY72" i="57"/>
  <c r="AQ99" i="57"/>
  <c r="FK131" i="57"/>
  <c r="GE38" i="57"/>
  <c r="GE39" i="57"/>
  <c r="W34" i="57"/>
  <c r="W35" i="57"/>
  <c r="G41" i="57"/>
  <c r="G40" i="57"/>
  <c r="DO115" i="57"/>
  <c r="FW167" i="57"/>
  <c r="FW168" i="57"/>
  <c r="O163" i="57"/>
  <c r="CI73" i="57"/>
  <c r="CI74" i="57"/>
  <c r="CI55" i="57"/>
  <c r="CM175" i="57"/>
  <c r="S147" i="57"/>
  <c r="S146" i="57"/>
  <c r="BG145" i="57"/>
  <c r="BG146" i="57"/>
  <c r="CI132" i="57"/>
  <c r="CI133" i="57"/>
  <c r="AE75" i="57"/>
  <c r="AE76" i="57"/>
  <c r="CU67" i="57"/>
  <c r="W43" i="57"/>
  <c r="DS166" i="57"/>
  <c r="CY139" i="57"/>
  <c r="BK190" i="57"/>
  <c r="CI35" i="57"/>
  <c r="CI36" i="57"/>
  <c r="AY79" i="57"/>
  <c r="K147" i="57"/>
  <c r="AI174" i="57"/>
  <c r="DC174" i="57"/>
  <c r="DS138" i="57"/>
  <c r="CY179" i="57"/>
  <c r="AM127" i="57"/>
  <c r="CQ136" i="57"/>
  <c r="CQ137" i="57"/>
  <c r="O130" i="57"/>
  <c r="O131" i="57"/>
  <c r="DG115" i="57"/>
  <c r="FO133" i="57"/>
  <c r="FO132" i="57"/>
  <c r="S103" i="57"/>
  <c r="W169" i="57"/>
  <c r="BO186" i="57"/>
  <c r="CQ67" i="57"/>
  <c r="CI183" i="57"/>
  <c r="AA162" i="57"/>
  <c r="DO151" i="57"/>
  <c r="DC132" i="57"/>
  <c r="DC133" i="57"/>
  <c r="DK101" i="57"/>
  <c r="BO144" i="57"/>
  <c r="BO145" i="57"/>
  <c r="AA149" i="57"/>
  <c r="AA150" i="57"/>
  <c r="AU135" i="57"/>
  <c r="EY168" i="57"/>
  <c r="AA120" i="57"/>
  <c r="GQ122" i="57"/>
  <c r="W100" i="57"/>
  <c r="W106" i="57"/>
  <c r="EQ191" i="57"/>
  <c r="CM186" i="57"/>
  <c r="CY147" i="57"/>
  <c r="CY185" i="57"/>
  <c r="BS82" i="57"/>
  <c r="BS17" i="57"/>
  <c r="BS16" i="57"/>
  <c r="AE183" i="57"/>
  <c r="GM136" i="57"/>
  <c r="GA127" i="57"/>
  <c r="O170" i="57"/>
  <c r="BC77" i="57"/>
  <c r="K89" i="57"/>
  <c r="K88" i="57"/>
  <c r="BG123" i="57"/>
  <c r="AA84" i="57"/>
  <c r="FG84" i="57"/>
  <c r="FG83" i="57"/>
  <c r="EQ178" i="57"/>
  <c r="DS159" i="57"/>
  <c r="GQ149" i="57"/>
  <c r="BO88" i="57"/>
  <c r="BS14" i="57"/>
  <c r="CE166" i="57"/>
  <c r="EU39" i="57"/>
  <c r="EU38" i="57"/>
  <c r="GQ127" i="57"/>
  <c r="FK94" i="57"/>
  <c r="AM24" i="57"/>
  <c r="GQ66" i="57"/>
  <c r="DO192" i="57"/>
  <c r="DO191" i="57"/>
  <c r="BS118" i="57"/>
  <c r="AQ97" i="57"/>
  <c r="BK74" i="57"/>
  <c r="O149" i="57"/>
  <c r="GM156" i="57"/>
  <c r="EM136" i="57"/>
  <c r="CI84" i="57"/>
  <c r="BK95" i="57"/>
  <c r="DS143" i="57"/>
  <c r="CI53" i="57"/>
  <c r="DO166" i="57"/>
  <c r="FO96" i="57"/>
  <c r="FW175" i="57"/>
  <c r="W25" i="57"/>
  <c r="BW79" i="57"/>
  <c r="FS98" i="57"/>
  <c r="BC25" i="57"/>
  <c r="BC24" i="57"/>
  <c r="AU170" i="57"/>
  <c r="DO161" i="57"/>
  <c r="DS182" i="57"/>
  <c r="DC100" i="57"/>
  <c r="O134" i="57"/>
  <c r="BS70" i="57"/>
  <c r="EI162" i="57"/>
  <c r="EY133" i="57"/>
  <c r="K77" i="57"/>
  <c r="BS58" i="57"/>
  <c r="CM84" i="57"/>
  <c r="DW112" i="57"/>
  <c r="CM131" i="57"/>
  <c r="AE91" i="57"/>
  <c r="CI119" i="57"/>
  <c r="BC130" i="57"/>
  <c r="CI148" i="57"/>
  <c r="EI107" i="57"/>
  <c r="FC77" i="57"/>
  <c r="EM170" i="57"/>
  <c r="DC180" i="57"/>
  <c r="FG74" i="57"/>
  <c r="GM154" i="57"/>
  <c r="K155" i="57"/>
  <c r="GQ163" i="57"/>
  <c r="AM36" i="57"/>
  <c r="EU170" i="57"/>
  <c r="CA160" i="57"/>
  <c r="GM180" i="57"/>
  <c r="FG191" i="57"/>
  <c r="BW102" i="57"/>
  <c r="CE130" i="57"/>
  <c r="AM183" i="57"/>
  <c r="EE182" i="57"/>
  <c r="DK73" i="57"/>
  <c r="DC147" i="57"/>
  <c r="CM98" i="57"/>
  <c r="DW185" i="57"/>
  <c r="CM75" i="57"/>
  <c r="BC123" i="57"/>
  <c r="BK150" i="57"/>
  <c r="AM87" i="57"/>
  <c r="W96" i="57"/>
  <c r="BC171" i="57"/>
  <c r="BG103" i="57"/>
  <c r="K156" i="57"/>
  <c r="BO168" i="57"/>
  <c r="BW183" i="57"/>
  <c r="W30" i="57"/>
  <c r="CA181" i="57"/>
  <c r="DS162" i="57"/>
  <c r="EU95" i="57"/>
  <c r="EE111" i="57"/>
  <c r="CY156" i="57"/>
  <c r="G138" i="57"/>
  <c r="AI96" i="57"/>
  <c r="CI172" i="57"/>
  <c r="BG178" i="57"/>
  <c r="BK181" i="57"/>
  <c r="BC163" i="57"/>
  <c r="G118" i="57"/>
  <c r="FK89" i="57"/>
  <c r="CU97" i="57"/>
  <c r="AI115" i="57"/>
  <c r="GM102" i="57"/>
  <c r="K66" i="57"/>
  <c r="G135" i="57"/>
  <c r="FS139" i="57"/>
  <c r="FW94" i="57"/>
  <c r="G51" i="57"/>
  <c r="DG120" i="57"/>
  <c r="AM138" i="57"/>
  <c r="AY124" i="57"/>
  <c r="W75" i="57"/>
  <c r="O119" i="57"/>
  <c r="AI175" i="57"/>
  <c r="AY76" i="57"/>
  <c r="BG91" i="57"/>
  <c r="BO91" i="57"/>
  <c r="CU157" i="57"/>
  <c r="EM155" i="57"/>
  <c r="FS114" i="57"/>
  <c r="AM166" i="57"/>
  <c r="W160" i="57"/>
  <c r="G85" i="57"/>
  <c r="BO136" i="57"/>
  <c r="FG131" i="57"/>
  <c r="AU179" i="57"/>
  <c r="AA187" i="57"/>
  <c r="AM113" i="57"/>
  <c r="BW163" i="57"/>
  <c r="EE160" i="57"/>
  <c r="GA191" i="57"/>
  <c r="EE53" i="57"/>
  <c r="GE137" i="57"/>
  <c r="AE181" i="57"/>
  <c r="G36" i="57"/>
  <c r="G182" i="57"/>
  <c r="CU120" i="57"/>
  <c r="EI103" i="57"/>
  <c r="EE58" i="57"/>
  <c r="AA192" i="57"/>
  <c r="EU130" i="57"/>
  <c r="EA169" i="57"/>
  <c r="DW193" i="57"/>
  <c r="AI151" i="57"/>
  <c r="O191" i="57"/>
  <c r="FG124" i="57"/>
  <c r="EM172" i="57"/>
  <c r="S172" i="57"/>
  <c r="DG113" i="57"/>
  <c r="AU66" i="57"/>
  <c r="AM197" i="57"/>
  <c r="EU178" i="57"/>
  <c r="AE162" i="57"/>
  <c r="EM111" i="57"/>
  <c r="DW77" i="57"/>
  <c r="BC109" i="57"/>
  <c r="CY98" i="57"/>
  <c r="DO76" i="57"/>
  <c r="CI114" i="57"/>
  <c r="DG158" i="57"/>
  <c r="GI82" i="57"/>
  <c r="AQ130" i="57"/>
  <c r="FK63" i="57"/>
  <c r="DC114" i="57"/>
  <c r="AA135" i="57"/>
  <c r="GM161" i="57"/>
  <c r="GE179" i="57"/>
  <c r="FS135" i="57"/>
  <c r="AA102" i="57"/>
  <c r="FO174" i="57"/>
  <c r="GM119" i="57"/>
  <c r="FC114" i="57"/>
  <c r="GE166" i="57"/>
  <c r="CA198" i="57"/>
  <c r="EE118" i="57"/>
  <c r="BK85" i="57"/>
  <c r="EA84" i="57"/>
  <c r="FW197" i="57"/>
  <c r="AE108" i="57"/>
  <c r="CM135" i="57"/>
  <c r="AI110" i="57"/>
  <c r="CI125" i="57"/>
  <c r="CI138" i="57"/>
  <c r="EU36" i="57"/>
  <c r="FO137" i="57"/>
  <c r="CE191" i="57"/>
  <c r="W84" i="57"/>
  <c r="EM130" i="57"/>
  <c r="AQ95" i="57"/>
  <c r="DK126" i="57"/>
  <c r="DW99" i="57"/>
  <c r="GE12" i="57"/>
  <c r="FW34" i="57"/>
  <c r="AM119" i="57"/>
  <c r="K99" i="57"/>
  <c r="BS26" i="57"/>
  <c r="FC115" i="57"/>
  <c r="GE24" i="57"/>
  <c r="EA78" i="57"/>
  <c r="FG159" i="57"/>
  <c r="GM83" i="57"/>
  <c r="FO159" i="57"/>
  <c r="CM114" i="57"/>
  <c r="AE123" i="57"/>
  <c r="AI183" i="57"/>
  <c r="AY166" i="57"/>
  <c r="BS88" i="57"/>
  <c r="CI110" i="57"/>
  <c r="CA107" i="57"/>
  <c r="GM90" i="57"/>
  <c r="AM181" i="57"/>
  <c r="AM71" i="57"/>
  <c r="DC110" i="57"/>
  <c r="AY135" i="57"/>
  <c r="CM183" i="57"/>
  <c r="FC135" i="57"/>
  <c r="K65" i="57"/>
  <c r="DC138" i="57"/>
  <c r="BS111" i="57"/>
  <c r="DO106" i="57"/>
  <c r="CI169" i="57"/>
  <c r="BO158" i="57"/>
  <c r="FS151" i="57"/>
  <c r="FO143" i="57"/>
  <c r="W157" i="57"/>
  <c r="AU123" i="57"/>
  <c r="EU133" i="57"/>
  <c r="BW197" i="57"/>
  <c r="AU78" i="57"/>
  <c r="DO185" i="57"/>
  <c r="CA157" i="57"/>
  <c r="BG89" i="57"/>
  <c r="EI155" i="57"/>
  <c r="BO73" i="57"/>
  <c r="CA102" i="57"/>
  <c r="DG97" i="57"/>
  <c r="EA150" i="57"/>
  <c r="CE159" i="57"/>
  <c r="DO71" i="57"/>
  <c r="AI133" i="57"/>
  <c r="DO52" i="57"/>
  <c r="GQ170" i="57"/>
  <c r="FO183" i="57"/>
  <c r="FG107" i="57"/>
  <c r="AA115" i="57"/>
  <c r="CY169" i="57"/>
  <c r="GA166" i="57"/>
  <c r="CU192" i="57"/>
  <c r="S96" i="57"/>
  <c r="O107" i="57"/>
  <c r="CI89" i="57"/>
  <c r="DS139" i="57"/>
  <c r="CY31" i="57"/>
  <c r="AE84" i="57"/>
  <c r="BW173" i="57"/>
  <c r="CI126" i="57"/>
  <c r="G113" i="57"/>
  <c r="CQ167" i="57"/>
  <c r="EA94" i="57"/>
  <c r="GE34" i="57"/>
  <c r="EE180" i="57"/>
  <c r="EY127" i="57"/>
  <c r="BS154" i="57"/>
  <c r="AI100" i="57"/>
  <c r="EM91" i="57"/>
  <c r="GE121" i="57"/>
  <c r="BG171" i="57"/>
  <c r="BO178" i="57"/>
  <c r="EE76" i="57"/>
  <c r="EA131" i="57"/>
  <c r="CQ85" i="57"/>
  <c r="CM67" i="57"/>
  <c r="AE134" i="57"/>
  <c r="S95" i="57"/>
  <c r="CQ182" i="57"/>
  <c r="DS178" i="57"/>
  <c r="EU83" i="57"/>
  <c r="G162" i="57"/>
  <c r="AQ187" i="57"/>
  <c r="DC76" i="57"/>
  <c r="CQ196" i="57"/>
  <c r="AQ198" i="57"/>
  <c r="W180" i="57"/>
  <c r="AE121" i="57"/>
  <c r="DC118" i="57"/>
  <c r="DG131" i="57"/>
  <c r="GE125" i="57"/>
  <c r="DG155" i="57"/>
  <c r="GI151" i="57"/>
  <c r="BG190" i="57"/>
  <c r="CQ146" i="57"/>
  <c r="BC161" i="57"/>
  <c r="EA135" i="57"/>
  <c r="DK123" i="57"/>
  <c r="EU159" i="57"/>
  <c r="EU74" i="57"/>
  <c r="CE151" i="57"/>
  <c r="FO162" i="57"/>
  <c r="DO126" i="57"/>
  <c r="EY184" i="57"/>
  <c r="EE91" i="57"/>
  <c r="BS144" i="57"/>
  <c r="DC74" i="57"/>
  <c r="DO178" i="57"/>
  <c r="EI88" i="57"/>
  <c r="G46" i="57"/>
  <c r="AQ157" i="57"/>
  <c r="AQ158" i="57"/>
  <c r="BK167" i="57"/>
  <c r="BK166" i="57"/>
  <c r="EE115" i="57"/>
  <c r="AM46" i="57"/>
  <c r="EM114" i="57"/>
  <c r="EM115" i="57"/>
  <c r="EY121" i="57"/>
  <c r="EY122" i="57"/>
  <c r="DO170" i="57"/>
  <c r="DO169" i="57"/>
  <c r="EU195" i="57"/>
  <c r="K96" i="57"/>
  <c r="K97" i="57"/>
  <c r="BS182" i="57"/>
  <c r="DO155" i="57"/>
  <c r="DO156" i="57"/>
  <c r="FS142" i="57"/>
  <c r="FS143" i="57"/>
  <c r="DO150" i="57"/>
  <c r="GI94" i="57"/>
  <c r="GI95" i="57"/>
  <c r="FC91" i="57"/>
  <c r="CE147" i="57"/>
  <c r="CE146" i="57"/>
  <c r="AU167" i="57"/>
  <c r="AU168" i="57"/>
  <c r="DC163" i="57"/>
  <c r="DC162" i="57"/>
  <c r="CI22" i="57"/>
  <c r="DG171" i="57"/>
  <c r="DG172" i="57"/>
  <c r="BS139" i="57"/>
  <c r="BS138" i="57"/>
  <c r="GI70" i="57"/>
  <c r="EA166" i="57"/>
  <c r="GA142" i="57"/>
  <c r="GA143" i="57"/>
  <c r="O178" i="57"/>
  <c r="O179" i="57"/>
  <c r="G151" i="57"/>
  <c r="G150" i="57"/>
  <c r="EA149" i="57"/>
  <c r="DW136" i="57"/>
  <c r="DW137" i="57"/>
  <c r="BS47" i="57"/>
  <c r="BS48" i="57"/>
  <c r="K84" i="57"/>
  <c r="K85" i="57"/>
  <c r="W66" i="57"/>
  <c r="FW23" i="57"/>
  <c r="AI103" i="57"/>
  <c r="AI102" i="57"/>
  <c r="CI46" i="57"/>
  <c r="AI124" i="57"/>
  <c r="CE109" i="57"/>
  <c r="CE108" i="57"/>
  <c r="DO78" i="57"/>
  <c r="CY157" i="57"/>
  <c r="EY91" i="57"/>
  <c r="CA115" i="57"/>
  <c r="AU70" i="57"/>
  <c r="AE167" i="57"/>
  <c r="AE168" i="57"/>
  <c r="CI120" i="57"/>
  <c r="BS67" i="57"/>
  <c r="BS66" i="57"/>
  <c r="AE135" i="57"/>
  <c r="CY154" i="57"/>
  <c r="DG100" i="57"/>
  <c r="DG101" i="57"/>
  <c r="BS169" i="57"/>
  <c r="BS170" i="57"/>
  <c r="AY146" i="57"/>
  <c r="AY145" i="57"/>
  <c r="AA67" i="57"/>
  <c r="EI115" i="57"/>
  <c r="W154" i="57"/>
  <c r="W155" i="57"/>
  <c r="G94" i="57"/>
  <c r="DC131" i="57"/>
  <c r="DC130" i="57"/>
  <c r="EQ160" i="57"/>
  <c r="EQ159" i="57"/>
  <c r="FK106" i="57"/>
  <c r="FK107" i="57"/>
  <c r="EE174" i="57"/>
  <c r="EE175" i="57"/>
  <c r="FW119" i="57"/>
  <c r="FW120" i="57"/>
  <c r="BW103" i="57"/>
  <c r="FG182" i="57"/>
  <c r="FG183" i="57"/>
  <c r="CE72" i="57"/>
  <c r="CE73" i="57"/>
  <c r="FG118" i="57"/>
  <c r="FG119" i="57"/>
  <c r="EU22" i="57"/>
  <c r="DW142" i="57"/>
  <c r="G181" i="57"/>
  <c r="AU150" i="57"/>
  <c r="AU151" i="57"/>
  <c r="AI87" i="57"/>
  <c r="EA179" i="57"/>
  <c r="EA180" i="57"/>
  <c r="AQ102" i="57"/>
  <c r="AQ103" i="57"/>
  <c r="DC70" i="57"/>
  <c r="DC71" i="57"/>
  <c r="K161" i="57"/>
  <c r="K162" i="57"/>
  <c r="DS121" i="57"/>
  <c r="DS122" i="57"/>
  <c r="FG115" i="57"/>
  <c r="W119" i="57"/>
  <c r="W118" i="57"/>
  <c r="BS191" i="57"/>
  <c r="BS190" i="57"/>
  <c r="AM182" i="57"/>
  <c r="AU88" i="57"/>
  <c r="AU87" i="57"/>
  <c r="AE109" i="57"/>
  <c r="K100" i="57"/>
  <c r="K101" i="57"/>
  <c r="FW42" i="57"/>
  <c r="FW43" i="57"/>
  <c r="S130" i="57"/>
  <c r="G13" i="57"/>
  <c r="G14" i="57"/>
  <c r="EE94" i="57"/>
  <c r="DK179" i="57"/>
  <c r="DK180" i="57"/>
  <c r="AQ162" i="57"/>
  <c r="AQ163" i="57"/>
  <c r="AY82" i="57"/>
  <c r="DG179" i="57"/>
  <c r="DG180" i="57"/>
  <c r="BO99" i="57"/>
  <c r="BO98" i="57"/>
  <c r="AM16" i="57"/>
  <c r="AM17" i="57"/>
  <c r="AQ142" i="57"/>
  <c r="CI106" i="57"/>
  <c r="BS77" i="57"/>
  <c r="BS76" i="57"/>
  <c r="G187" i="57"/>
  <c r="CU180" i="57"/>
  <c r="W63" i="57"/>
  <c r="W62" i="57"/>
  <c r="BC48" i="57"/>
  <c r="BC47" i="57"/>
  <c r="BW124" i="57"/>
  <c r="EI94" i="57"/>
  <c r="AI123" i="57"/>
  <c r="CE101" i="57"/>
  <c r="CE100" i="57"/>
  <c r="AA98" i="57"/>
  <c r="AA99" i="57"/>
  <c r="CM130" i="57"/>
  <c r="DG95" i="57"/>
  <c r="EM166" i="57"/>
  <c r="AM61" i="57"/>
  <c r="AM60" i="57"/>
  <c r="AU94" i="57"/>
  <c r="CU150" i="57"/>
  <c r="CQ127" i="57"/>
  <c r="BC166" i="57"/>
  <c r="W74" i="57"/>
  <c r="FK90" i="57"/>
  <c r="G134" i="57"/>
  <c r="S167" i="57"/>
  <c r="BW78" i="57"/>
  <c r="CM134" i="57"/>
  <c r="GI156" i="57"/>
  <c r="K178" i="57"/>
  <c r="W149" i="57"/>
  <c r="K163" i="57"/>
  <c r="BC145" i="57"/>
  <c r="FC94" i="57"/>
  <c r="FC82" i="57"/>
  <c r="DW90" i="57"/>
  <c r="BK182" i="57"/>
  <c r="BC76" i="57"/>
  <c r="W40" i="57"/>
  <c r="O151" i="57"/>
  <c r="G24" i="57"/>
  <c r="AU73" i="57"/>
  <c r="S142" i="57"/>
  <c r="AQ78" i="57"/>
  <c r="EE183" i="57"/>
  <c r="FG192" i="57"/>
  <c r="G43" i="57"/>
  <c r="CY101" i="57"/>
  <c r="DG178" i="57"/>
  <c r="FK50" i="57"/>
  <c r="G52" i="57"/>
  <c r="K157" i="57"/>
  <c r="DK169" i="57"/>
  <c r="DK168" i="57"/>
  <c r="AQ77" i="57"/>
  <c r="BG127" i="57"/>
  <c r="DO64" i="57"/>
  <c r="CQ79" i="57"/>
  <c r="AQ151" i="57"/>
  <c r="K151" i="57"/>
  <c r="FO185" i="57"/>
  <c r="DG75" i="57"/>
  <c r="DO95" i="57"/>
  <c r="BW113" i="57"/>
  <c r="DG76" i="57"/>
  <c r="W151" i="57"/>
  <c r="G37" i="57"/>
  <c r="AI184" i="57"/>
  <c r="O118" i="57"/>
  <c r="CE163" i="57"/>
  <c r="W191" i="57"/>
  <c r="BS94" i="57"/>
  <c r="K124" i="57"/>
  <c r="CU78" i="57"/>
  <c r="AE163" i="57"/>
  <c r="O175" i="57"/>
  <c r="DW184" i="57"/>
  <c r="K186" i="57"/>
  <c r="BG157" i="57"/>
  <c r="EY134" i="57"/>
  <c r="AA181" i="57"/>
  <c r="BS183" i="57"/>
  <c r="BC108" i="57"/>
  <c r="DK131" i="57"/>
  <c r="BG107" i="57"/>
  <c r="CI167" i="57"/>
  <c r="AU126" i="57"/>
  <c r="AQ134" i="57"/>
  <c r="GE113" i="57"/>
  <c r="EE98" i="57"/>
  <c r="DS106" i="57"/>
  <c r="EE181" i="57"/>
  <c r="FW14" i="57"/>
  <c r="AY77" i="57"/>
  <c r="G72" i="57"/>
  <c r="DC102" i="57"/>
  <c r="CE113" i="57"/>
  <c r="DG156" i="57"/>
  <c r="BO148" i="57"/>
  <c r="AA91" i="57"/>
  <c r="AM54" i="57"/>
  <c r="K79" i="57"/>
  <c r="BC14" i="57"/>
  <c r="CI171" i="57"/>
  <c r="AY134" i="57"/>
  <c r="CE85" i="57"/>
  <c r="O169" i="57"/>
  <c r="EM85" i="57"/>
  <c r="CI24" i="57"/>
  <c r="CY72" i="57"/>
  <c r="W161" i="57"/>
  <c r="AY100" i="57"/>
  <c r="O99" i="57"/>
  <c r="BC172" i="57"/>
  <c r="AM88" i="57"/>
  <c r="AM100" i="57"/>
  <c r="BC96" i="57"/>
  <c r="BC95" i="57"/>
  <c r="BK94" i="57"/>
  <c r="AM31" i="57"/>
  <c r="K143" i="57"/>
  <c r="K142" i="57"/>
  <c r="CQ75" i="57"/>
  <c r="BC94" i="57"/>
  <c r="AI167" i="57"/>
  <c r="FW160" i="57"/>
  <c r="FG158" i="57"/>
  <c r="DK138" i="57"/>
  <c r="CE156" i="57"/>
  <c r="FK75" i="57"/>
  <c r="DG98" i="57"/>
  <c r="EU139" i="57"/>
  <c r="GE58" i="57"/>
  <c r="GE59" i="57"/>
  <c r="FK96" i="57"/>
  <c r="EE155" i="57"/>
  <c r="EE156" i="57"/>
  <c r="EI100" i="57"/>
  <c r="CI16" i="57"/>
  <c r="CI59" i="57"/>
  <c r="CI60" i="57"/>
  <c r="EM73" i="57"/>
  <c r="AM48" i="57"/>
  <c r="CY166" i="57"/>
  <c r="FG79" i="57"/>
  <c r="DC148" i="57"/>
  <c r="EM118" i="57"/>
  <c r="AM49" i="57"/>
  <c r="AE191" i="57"/>
  <c r="AI191" i="57"/>
  <c r="CY37" i="57"/>
  <c r="CM99" i="57"/>
  <c r="CM118" i="57"/>
  <c r="FC155" i="57"/>
  <c r="W73" i="57"/>
  <c r="CM120" i="57"/>
  <c r="S118" i="57"/>
  <c r="EE103" i="57"/>
  <c r="CU114" i="57"/>
  <c r="CE133" i="57"/>
  <c r="EQ103" i="57"/>
  <c r="EI122" i="57"/>
  <c r="GE49" i="57"/>
  <c r="CI147" i="57"/>
  <c r="BO169" i="57"/>
  <c r="CE78" i="57"/>
  <c r="CA121" i="57"/>
  <c r="CE135" i="57"/>
  <c r="FC76" i="57"/>
  <c r="FO72" i="57"/>
  <c r="FK27" i="57"/>
  <c r="GM79" i="57"/>
  <c r="DG106" i="57"/>
  <c r="FC183" i="57"/>
  <c r="O110" i="57"/>
  <c r="AM14" i="57"/>
  <c r="K71" i="57"/>
  <c r="DK74" i="57"/>
  <c r="EE24" i="57"/>
  <c r="DG187" i="57"/>
  <c r="GE106" i="57"/>
  <c r="BG154" i="57"/>
  <c r="G174" i="57"/>
  <c r="EM109" i="57"/>
  <c r="BG182" i="57"/>
  <c r="BW123" i="57"/>
  <c r="FO180" i="57"/>
  <c r="GA119" i="57"/>
  <c r="EQ127" i="57"/>
  <c r="GE74" i="57"/>
  <c r="BK99" i="57"/>
  <c r="GE150" i="57"/>
  <c r="EM185" i="57"/>
  <c r="EE135" i="57"/>
  <c r="EQ143" i="57"/>
  <c r="FS172" i="57"/>
  <c r="AM132" i="57"/>
  <c r="GE64" i="57"/>
  <c r="FO82" i="57"/>
  <c r="G70" i="57"/>
  <c r="AY121" i="57"/>
  <c r="S66" i="57"/>
  <c r="CM108" i="57"/>
  <c r="EU158" i="57"/>
  <c r="FK34" i="57"/>
  <c r="EE72" i="57"/>
  <c r="CI159" i="57"/>
  <c r="GE190" i="57"/>
  <c r="AM43" i="57"/>
  <c r="EU147" i="57"/>
  <c r="FK35" i="57"/>
  <c r="EU99" i="57"/>
  <c r="DO17" i="57"/>
  <c r="GI133" i="57"/>
  <c r="CY134" i="57"/>
  <c r="AQ89" i="57"/>
  <c r="FO190" i="57"/>
  <c r="K86" i="57"/>
  <c r="FK145" i="57"/>
  <c r="AU142" i="57"/>
  <c r="AQ98" i="57"/>
  <c r="GM103" i="57"/>
  <c r="EY193" i="57"/>
  <c r="DS155" i="57"/>
  <c r="DK146" i="57"/>
  <c r="O190" i="57"/>
  <c r="GI127" i="57"/>
  <c r="DC112" i="57"/>
  <c r="CE131" i="57"/>
  <c r="EI160" i="57"/>
  <c r="BC72" i="57"/>
  <c r="GM143" i="57"/>
  <c r="FG161" i="57"/>
  <c r="BC113" i="57"/>
  <c r="AE88" i="57"/>
  <c r="AE98" i="57"/>
  <c r="GE156" i="57"/>
  <c r="BK87" i="57"/>
  <c r="BO121" i="57"/>
  <c r="GI85" i="57"/>
  <c r="DC158" i="57"/>
  <c r="CU90" i="57"/>
  <c r="BO96" i="57"/>
  <c r="G107" i="57"/>
  <c r="DO138" i="57"/>
  <c r="EM112" i="57"/>
  <c r="EQ65" i="57"/>
  <c r="EM133" i="57"/>
  <c r="CQ156" i="57"/>
  <c r="AQ154" i="57"/>
  <c r="AI74" i="57"/>
  <c r="GE66" i="57"/>
  <c r="W133" i="57"/>
  <c r="GM121" i="57"/>
  <c r="FG101" i="57"/>
  <c r="FW130" i="57"/>
  <c r="DS150" i="57"/>
  <c r="AQ88" i="57"/>
  <c r="W77" i="57"/>
  <c r="AI156" i="57"/>
  <c r="AI106" i="57"/>
  <c r="CI197" i="57"/>
  <c r="W198" i="57"/>
  <c r="GE193" i="57"/>
  <c r="BO183" i="57"/>
  <c r="EQ115" i="57"/>
  <c r="DK134" i="57"/>
  <c r="FG174" i="57"/>
  <c r="G160" i="57"/>
  <c r="W28" i="57"/>
  <c r="S87" i="57"/>
  <c r="FS70" i="57"/>
  <c r="EI142" i="57"/>
  <c r="EM144" i="57"/>
  <c r="GE22" i="57"/>
  <c r="DW163" i="57"/>
  <c r="AQ72" i="57"/>
  <c r="DC187" i="57"/>
  <c r="EI183" i="57"/>
  <c r="BO187" i="57"/>
  <c r="CY118" i="57"/>
  <c r="GE88" i="57"/>
  <c r="BS65" i="57"/>
  <c r="FG122" i="57"/>
  <c r="BC122" i="57"/>
  <c r="G125" i="57"/>
  <c r="FS163" i="57"/>
  <c r="FK17" i="57"/>
  <c r="GI76" i="57"/>
  <c r="CI37" i="57"/>
  <c r="GI155" i="57"/>
  <c r="DO118" i="57"/>
  <c r="G159" i="57"/>
  <c r="EM184" i="57"/>
  <c r="AA173" i="57"/>
  <c r="K169" i="57"/>
  <c r="GI79" i="57"/>
  <c r="GA168" i="57"/>
  <c r="EI87" i="57"/>
  <c r="DO27" i="57"/>
  <c r="EA91" i="57"/>
  <c r="FW198" i="57"/>
  <c r="GE28" i="57"/>
  <c r="FC151" i="57"/>
  <c r="DC135" i="57"/>
  <c r="GM179" i="57"/>
  <c r="DC168" i="57"/>
  <c r="GM151" i="57"/>
  <c r="AI172" i="57"/>
  <c r="O120" i="57"/>
  <c r="EA174" i="57"/>
  <c r="BC126" i="57"/>
  <c r="AU155" i="57"/>
  <c r="GI174" i="57"/>
  <c r="GI124" i="57"/>
  <c r="FK175" i="57"/>
  <c r="S161" i="57"/>
  <c r="CU94" i="57"/>
  <c r="FO171" i="57"/>
  <c r="CY182" i="57"/>
  <c r="CI162" i="57"/>
  <c r="FS160" i="57"/>
  <c r="GA195" i="57"/>
  <c r="FG198" i="57"/>
  <c r="GM100" i="57"/>
  <c r="BK120" i="57"/>
  <c r="CI151" i="57"/>
  <c r="BG130" i="57"/>
  <c r="EE67" i="57"/>
  <c r="FC84" i="57"/>
  <c r="GA111" i="57"/>
  <c r="GA158" i="57"/>
  <c r="CU124" i="57"/>
  <c r="CA142" i="57"/>
  <c r="EA137" i="57"/>
  <c r="CQ130" i="57"/>
  <c r="AE125" i="57"/>
  <c r="FK14" i="57"/>
  <c r="DK79" i="57"/>
  <c r="EE27" i="57"/>
  <c r="FW48" i="57"/>
  <c r="CQ169" i="57"/>
  <c r="BS131" i="57"/>
  <c r="AM156" i="57"/>
  <c r="AU82" i="57"/>
  <c r="FK120" i="57"/>
  <c r="CI14" i="57"/>
  <c r="FS173" i="57"/>
  <c r="EQ147" i="57"/>
  <c r="GE61" i="57"/>
  <c r="FW114" i="57"/>
  <c r="FO135" i="57"/>
  <c r="BO111" i="57"/>
  <c r="CA148" i="57"/>
  <c r="CE89" i="57"/>
  <c r="FK147" i="57"/>
  <c r="FK103" i="57"/>
  <c r="DG143" i="57"/>
  <c r="BS99" i="57"/>
  <c r="FG112" i="57"/>
  <c r="CI41" i="57"/>
  <c r="EE187" i="57"/>
  <c r="EY156" i="57"/>
  <c r="EI154" i="57"/>
  <c r="CY84" i="57"/>
  <c r="EM122" i="57"/>
  <c r="BO166" i="57"/>
  <c r="FC198" i="57"/>
  <c r="EQ198" i="57"/>
  <c r="DS157" i="57"/>
  <c r="EA109" i="57"/>
  <c r="FC109" i="57"/>
  <c r="AQ84" i="57"/>
  <c r="EM107" i="57"/>
  <c r="BO118" i="57"/>
  <c r="BO119" i="57"/>
  <c r="W187" i="57"/>
  <c r="BS120" i="57"/>
  <c r="BS121" i="57"/>
  <c r="EI178" i="57"/>
  <c r="W130" i="57"/>
  <c r="FW106" i="57"/>
  <c r="FW107" i="57"/>
  <c r="EA186" i="57"/>
  <c r="EA187" i="57"/>
  <c r="DK147" i="57"/>
  <c r="CQ193" i="57"/>
  <c r="O109" i="57"/>
  <c r="AY132" i="57"/>
  <c r="EA85" i="57"/>
  <c r="W38" i="57"/>
  <c r="W83" i="57"/>
  <c r="EI89" i="57"/>
  <c r="DW98" i="57"/>
  <c r="G25" i="57"/>
  <c r="G26" i="57"/>
  <c r="BW99" i="57"/>
  <c r="GE91" i="57"/>
  <c r="GE90" i="57"/>
  <c r="BO70" i="57"/>
  <c r="BO71" i="57"/>
  <c r="GI178" i="57"/>
  <c r="EQ144" i="57"/>
  <c r="CA101" i="57"/>
  <c r="DK197" i="57"/>
  <c r="BO113" i="57"/>
  <c r="BO114" i="57"/>
  <c r="AU127" i="57"/>
  <c r="O146" i="57"/>
  <c r="O147" i="57"/>
  <c r="AQ179" i="57"/>
  <c r="AA170" i="57"/>
  <c r="W78" i="57"/>
  <c r="FC182" i="57"/>
  <c r="DG119" i="57"/>
  <c r="EE136" i="57"/>
  <c r="G131" i="57"/>
  <c r="AQ119" i="57"/>
  <c r="EM168" i="57"/>
  <c r="S127" i="57"/>
  <c r="BW87" i="57"/>
  <c r="BW88" i="57"/>
  <c r="DS79" i="57"/>
  <c r="BC124" i="57"/>
  <c r="W89" i="57"/>
  <c r="W90" i="57"/>
  <c r="FS65" i="57"/>
  <c r="CU121" i="57"/>
  <c r="CU122" i="57"/>
  <c r="EA144" i="57"/>
  <c r="EA145" i="57"/>
  <c r="CQ179" i="57"/>
  <c r="CQ180" i="57"/>
  <c r="G50" i="57"/>
  <c r="CE134" i="57"/>
  <c r="EE60" i="57"/>
  <c r="EE61" i="57"/>
  <c r="BK131" i="57"/>
  <c r="BK132" i="57"/>
  <c r="DG181" i="57"/>
  <c r="DG182" i="57"/>
  <c r="S171" i="57"/>
  <c r="GE126" i="57"/>
  <c r="EM195" i="57"/>
  <c r="DK137" i="57"/>
  <c r="K159" i="57"/>
  <c r="CY136" i="57"/>
  <c r="BC31" i="57"/>
  <c r="GE187" i="57"/>
  <c r="AE122" i="57"/>
  <c r="CQ115" i="57"/>
  <c r="CE96" i="57"/>
  <c r="CE97" i="57"/>
  <c r="K67" i="57"/>
  <c r="AE110" i="57"/>
  <c r="AE111" i="57"/>
  <c r="DW186" i="57"/>
  <c r="O154" i="57"/>
  <c r="DG85" i="57"/>
  <c r="DG86" i="57"/>
  <c r="EQ145" i="57"/>
  <c r="AM19" i="57"/>
  <c r="DC67" i="57"/>
  <c r="DC66" i="57"/>
  <c r="EY87" i="57"/>
  <c r="FG123" i="57"/>
  <c r="AQ87" i="57"/>
  <c r="BO77" i="57"/>
  <c r="AI94" i="57"/>
  <c r="BS161" i="57"/>
  <c r="DW123" i="57"/>
  <c r="DW122" i="57"/>
  <c r="DO186" i="57"/>
  <c r="CM83" i="57"/>
  <c r="AQ75" i="57"/>
  <c r="BG181" i="57"/>
  <c r="BG180" i="57"/>
  <c r="AI79" i="57"/>
  <c r="O143" i="57"/>
  <c r="AI181" i="57"/>
  <c r="AI182" i="57"/>
  <c r="BO163" i="57"/>
  <c r="EU16" i="57"/>
  <c r="EU17" i="57"/>
  <c r="CQ66" i="57"/>
  <c r="CQ65" i="57"/>
  <c r="CQ88" i="57"/>
  <c r="CQ89" i="57"/>
  <c r="AY171" i="57"/>
  <c r="BC167" i="57"/>
  <c r="S145" i="57"/>
  <c r="AA106" i="57"/>
  <c r="AA107" i="57"/>
  <c r="BC85" i="57"/>
  <c r="BC86" i="57"/>
  <c r="BO82" i="57"/>
  <c r="BS74" i="57"/>
  <c r="BS75" i="57"/>
  <c r="BO172" i="57"/>
  <c r="BO171" i="57"/>
  <c r="EA95" i="57"/>
  <c r="EA96" i="57"/>
  <c r="AM115" i="57"/>
  <c r="DG118" i="57"/>
  <c r="BK84" i="57"/>
  <c r="DC159" i="57"/>
  <c r="AU96" i="57"/>
  <c r="FK144" i="57"/>
  <c r="AQ108" i="57"/>
  <c r="AU121" i="57"/>
  <c r="K183" i="57"/>
  <c r="K130" i="57"/>
  <c r="W137" i="57"/>
  <c r="EA111" i="57"/>
  <c r="EA112" i="57"/>
  <c r="O181" i="57"/>
  <c r="CI108" i="57"/>
  <c r="CI109" i="57"/>
  <c r="BC158" i="57"/>
  <c r="BC159" i="57"/>
  <c r="FC113" i="57"/>
  <c r="S132" i="57"/>
  <c r="S133" i="57"/>
  <c r="CY46" i="57"/>
  <c r="DO179" i="57"/>
  <c r="FK46" i="57"/>
  <c r="FK47" i="57"/>
  <c r="GA121" i="57"/>
  <c r="GA122" i="57"/>
  <c r="EM173" i="57"/>
  <c r="EM174" i="57"/>
  <c r="EA107" i="57"/>
  <c r="EA106" i="57"/>
  <c r="AY123" i="57"/>
  <c r="S179" i="57"/>
  <c r="CY193" i="57"/>
  <c r="CM143" i="57"/>
  <c r="AI144" i="57"/>
  <c r="AI145" i="57"/>
  <c r="BK151" i="57"/>
  <c r="BS187" i="57"/>
  <c r="GA162" i="57"/>
  <c r="BG90" i="57"/>
  <c r="AE180" i="57"/>
  <c r="CU196" i="57"/>
  <c r="BC59" i="57"/>
  <c r="S74" i="57"/>
  <c r="BK174" i="57"/>
  <c r="DO144" i="57"/>
  <c r="CA169" i="57"/>
  <c r="CA168" i="57"/>
  <c r="AA109" i="57"/>
  <c r="AI137" i="57"/>
  <c r="AI138" i="57"/>
  <c r="DO175" i="57"/>
  <c r="DO174" i="57"/>
  <c r="FS131" i="57"/>
  <c r="CM76" i="57"/>
  <c r="DW107" i="57"/>
  <c r="DW108" i="57"/>
  <c r="BC144" i="57"/>
  <c r="BK143" i="57"/>
  <c r="EI71" i="57"/>
  <c r="CI62" i="57"/>
  <c r="AA110" i="57"/>
  <c r="BS87" i="57"/>
  <c r="GI134" i="57"/>
  <c r="AE120" i="57"/>
  <c r="CI146" i="57"/>
  <c r="DK182" i="57"/>
  <c r="BG173" i="57"/>
  <c r="GE53" i="57"/>
  <c r="GQ180" i="57"/>
  <c r="GQ181" i="57"/>
  <c r="DC190" i="57"/>
  <c r="DC191" i="57"/>
  <c r="FW61" i="57"/>
  <c r="CM115" i="57"/>
  <c r="EY157" i="57"/>
  <c r="GE109" i="57"/>
  <c r="AY114" i="57"/>
  <c r="G183" i="57"/>
  <c r="GE62" i="57"/>
  <c r="DW79" i="57"/>
  <c r="AM139" i="57"/>
  <c r="DW198" i="57"/>
  <c r="GI97" i="57"/>
  <c r="BO132" i="57"/>
  <c r="CE149" i="57"/>
  <c r="CU170" i="57"/>
  <c r="FW137" i="57"/>
  <c r="BO86" i="57"/>
  <c r="CE142" i="57"/>
  <c r="EU197" i="57"/>
  <c r="EA119" i="57"/>
  <c r="EU149" i="57"/>
  <c r="BS59" i="57"/>
  <c r="FK156" i="57"/>
  <c r="DG114" i="57"/>
  <c r="K108" i="57"/>
  <c r="DW133" i="57"/>
  <c r="CI65" i="57"/>
  <c r="CQ197" i="57"/>
  <c r="EQ173" i="57"/>
  <c r="CY120" i="57"/>
  <c r="EE133" i="57"/>
  <c r="EE132" i="57"/>
  <c r="DW121" i="57"/>
  <c r="G148" i="57"/>
  <c r="FK119" i="57"/>
  <c r="DO197" i="57"/>
  <c r="BS22" i="57"/>
  <c r="O198" i="57"/>
  <c r="EU198" i="57"/>
  <c r="GE197" i="57" l="1"/>
  <c r="BW184" i="57"/>
  <c r="AA72" i="57"/>
  <c r="CU88" i="57"/>
  <c r="DS198" i="57"/>
  <c r="CA124" i="57"/>
  <c r="BC198" i="57"/>
  <c r="BW74" i="57"/>
  <c r="AQ156" i="57"/>
  <c r="GI196" i="57"/>
  <c r="AA197" i="57"/>
  <c r="CY196" i="57"/>
  <c r="BK196" i="57"/>
  <c r="EE197" i="57"/>
  <c r="BW198" i="57"/>
  <c r="BS185" i="57"/>
  <c r="GA198" i="57"/>
  <c r="CE198" i="57"/>
  <c r="AU195" i="57"/>
  <c r="AI198" i="57"/>
  <c r="EE171" i="57"/>
  <c r="GM196" i="57"/>
  <c r="BS157" i="57"/>
  <c r="S198" i="57"/>
  <c r="S185" i="57"/>
  <c r="DC198" i="57"/>
  <c r="BK197" i="57"/>
  <c r="AU198" i="57"/>
  <c r="EM198" i="57"/>
  <c r="FW196" i="57"/>
  <c r="G136" i="57"/>
  <c r="CQ198" i="57"/>
  <c r="BG198" i="57"/>
  <c r="BO185" i="57"/>
  <c r="O197" i="57"/>
  <c r="EE198" i="57"/>
  <c r="AY168" i="57"/>
  <c r="GQ196" i="57"/>
  <c r="FK197" i="57"/>
  <c r="EI197" i="57"/>
  <c r="CM198" i="57"/>
  <c r="DG195" i="57"/>
  <c r="K198" i="57"/>
  <c r="FK195" i="57"/>
  <c r="BK198" i="57"/>
  <c r="BW192" i="57"/>
  <c r="CQ160" i="57"/>
  <c r="EA197" i="57"/>
  <c r="AU194" i="57"/>
  <c r="CE196" i="57"/>
  <c r="W185" i="57"/>
  <c r="BC196" i="57"/>
  <c r="CM196" i="57"/>
  <c r="DG198" i="57"/>
  <c r="BK195" i="57"/>
  <c r="K185" i="57"/>
  <c r="CU108" i="57"/>
  <c r="AQ195" i="57"/>
  <c r="AI150" i="57"/>
  <c r="CU143" i="57"/>
  <c r="DK194" i="57"/>
  <c r="DC161" i="57"/>
  <c r="EU60" i="57"/>
  <c r="GI167" i="57"/>
  <c r="DK95" i="57"/>
  <c r="FC197" i="57"/>
  <c r="AI196" i="57"/>
  <c r="FO194" i="57"/>
  <c r="AM195" i="57"/>
  <c r="AM196" i="57"/>
  <c r="DK173" i="57"/>
  <c r="CU198" i="57"/>
  <c r="DG197" i="57"/>
  <c r="BO195" i="57"/>
  <c r="EM196" i="57"/>
  <c r="EI198" i="57"/>
  <c r="K139" i="57"/>
  <c r="G142" i="57"/>
  <c r="AQ194" i="57"/>
  <c r="DC155" i="57"/>
  <c r="AE198" i="57"/>
  <c r="K196" i="57"/>
  <c r="K195" i="57"/>
  <c r="GQ198" i="57"/>
  <c r="EY76" i="57"/>
  <c r="EY77" i="57"/>
  <c r="EI167" i="57"/>
  <c r="EI166" i="57"/>
  <c r="CM160" i="57"/>
  <c r="EY197" i="57"/>
  <c r="EY198" i="57"/>
  <c r="K137" i="57"/>
  <c r="K136" i="57"/>
  <c r="BW196" i="57"/>
  <c r="BW195" i="57"/>
  <c r="AU197" i="57"/>
  <c r="AU196" i="57"/>
  <c r="FG194" i="57"/>
  <c r="FG195" i="57"/>
  <c r="FO198" i="57"/>
  <c r="DO41" i="57"/>
  <c r="DO40" i="57"/>
  <c r="EY196" i="57"/>
  <c r="EY195" i="57"/>
  <c r="BC112" i="57"/>
  <c r="BC111" i="57"/>
  <c r="AC68" i="57"/>
  <c r="Y176" i="57"/>
  <c r="DX176" i="57"/>
  <c r="CJ92" i="57"/>
  <c r="CT152" i="57"/>
  <c r="FV104" i="57"/>
  <c r="H128" i="57"/>
  <c r="ES104" i="57"/>
  <c r="EO128" i="57"/>
  <c r="EN164" i="57"/>
  <c r="FD164" i="57"/>
  <c r="AC92" i="57"/>
  <c r="FL164" i="57"/>
  <c r="DB80" i="57"/>
  <c r="L152" i="57"/>
  <c r="Z140" i="57"/>
  <c r="GH104" i="57"/>
  <c r="AO188" i="57"/>
  <c r="GH176" i="57"/>
  <c r="FR128" i="57"/>
  <c r="FI104" i="57"/>
  <c r="FL116" i="57"/>
  <c r="DY92" i="57"/>
  <c r="GB152" i="57"/>
  <c r="DJ164" i="57"/>
  <c r="BR116" i="57"/>
  <c r="GC104" i="57"/>
  <c r="CV68" i="57"/>
  <c r="ER128" i="57"/>
  <c r="BY92" i="57"/>
  <c r="BL80" i="57"/>
  <c r="BR32" i="57"/>
  <c r="ED44" i="57"/>
  <c r="EJ80" i="57"/>
  <c r="CC104" i="57"/>
  <c r="FI116" i="57"/>
  <c r="DP164" i="57"/>
  <c r="BQ116" i="57"/>
  <c r="ES176" i="57"/>
  <c r="FY92" i="57"/>
  <c r="EL140" i="57"/>
  <c r="DD68" i="57"/>
  <c r="FP152" i="57"/>
  <c r="EX128" i="57"/>
  <c r="FQ68" i="57"/>
  <c r="FV116" i="57"/>
  <c r="GH128" i="57"/>
  <c r="AF188" i="57"/>
  <c r="DP188" i="57"/>
  <c r="DQ164" i="57"/>
  <c r="CV164" i="57"/>
  <c r="EV68" i="57"/>
  <c r="FI128" i="57"/>
  <c r="DJ152" i="57"/>
  <c r="AN164" i="57"/>
  <c r="GG116" i="57"/>
  <c r="T140" i="57"/>
  <c r="BL68" i="57"/>
  <c r="FI80" i="57"/>
  <c r="N116" i="57"/>
  <c r="FU176" i="57"/>
  <c r="ER176" i="57"/>
  <c r="GG188" i="57"/>
  <c r="EH116" i="57"/>
  <c r="BE92" i="57"/>
  <c r="BF152" i="57"/>
  <c r="FQ152" i="57"/>
  <c r="CL176" i="57"/>
  <c r="DL80" i="57"/>
  <c r="CB68" i="57"/>
  <c r="AJ188" i="57"/>
  <c r="AN140" i="57"/>
  <c r="CX140" i="57"/>
  <c r="Z152" i="57"/>
  <c r="FT68" i="57"/>
  <c r="CO92" i="57"/>
  <c r="GB164" i="57"/>
  <c r="AG128" i="57"/>
  <c r="FT164" i="57"/>
  <c r="X188" i="57"/>
  <c r="BZ176" i="57"/>
  <c r="GD104" i="57"/>
  <c r="CG164" i="57"/>
  <c r="BQ92" i="57"/>
  <c r="U116" i="57"/>
  <c r="DN128" i="57"/>
  <c r="CW152" i="57"/>
  <c r="GN164" i="57"/>
  <c r="BZ152" i="57"/>
  <c r="AL116" i="57"/>
  <c r="BH188" i="57"/>
  <c r="AV152" i="57"/>
  <c r="DD80" i="57"/>
  <c r="AF104" i="57"/>
  <c r="GD56" i="57"/>
  <c r="BR80" i="57"/>
  <c r="GJ128" i="57"/>
  <c r="CD152" i="57"/>
  <c r="EK188" i="57"/>
  <c r="EB152" i="57"/>
  <c r="CX32" i="57"/>
  <c r="U164" i="57"/>
  <c r="AC116" i="57"/>
  <c r="AV140" i="57"/>
  <c r="AT176" i="57"/>
  <c r="CP176" i="57"/>
  <c r="FH188" i="57"/>
  <c r="EB116" i="57"/>
  <c r="FJ92" i="57"/>
  <c r="CV176" i="57"/>
  <c r="EH128" i="57"/>
  <c r="V56" i="57"/>
  <c r="ER188" i="57"/>
  <c r="FZ116" i="57"/>
  <c r="CO188" i="57"/>
  <c r="CN176" i="57"/>
  <c r="AN128" i="57"/>
  <c r="Y164" i="57"/>
  <c r="AJ116" i="57"/>
  <c r="CG68" i="57"/>
  <c r="CD68" i="57"/>
  <c r="BQ188" i="57"/>
  <c r="CO116" i="57"/>
  <c r="AN176" i="57"/>
  <c r="EB92" i="57"/>
  <c r="FT128" i="57"/>
  <c r="GK188" i="57"/>
  <c r="BI164" i="57"/>
  <c r="CJ128" i="57"/>
  <c r="GP128" i="57"/>
  <c r="AC80" i="57"/>
  <c r="EK140" i="57"/>
  <c r="EC68" i="57"/>
  <c r="AV80" i="57"/>
  <c r="R164" i="57"/>
  <c r="AS80" i="57"/>
  <c r="AR128" i="57"/>
  <c r="FN92" i="57"/>
  <c r="FY164" i="57"/>
  <c r="FJ80" i="57"/>
  <c r="ER80" i="57"/>
  <c r="AZ80" i="57"/>
  <c r="FU104" i="57"/>
  <c r="BX140" i="57"/>
  <c r="BE164" i="57"/>
  <c r="FU68" i="57"/>
  <c r="FD140" i="57"/>
  <c r="BH140" i="57"/>
  <c r="ED68" i="57"/>
  <c r="BP152" i="57"/>
  <c r="AF140" i="57"/>
  <c r="GB92" i="57"/>
  <c r="BN176" i="57"/>
  <c r="FQ80" i="57"/>
  <c r="DQ116" i="57"/>
  <c r="BJ68" i="57"/>
  <c r="EK128" i="57"/>
  <c r="EP164" i="57"/>
  <c r="ET176" i="57"/>
  <c r="EO152" i="57"/>
  <c r="DX164" i="57"/>
  <c r="FT140" i="57"/>
  <c r="ES68" i="57"/>
  <c r="AO176" i="57"/>
  <c r="DE140" i="57"/>
  <c r="BZ188" i="57"/>
  <c r="DQ176" i="57"/>
  <c r="N176" i="57"/>
  <c r="AC128" i="57"/>
  <c r="AB128" i="57"/>
  <c r="FL152" i="57"/>
  <c r="EL92" i="57"/>
  <c r="BY104" i="57"/>
  <c r="CF104" i="57"/>
  <c r="CJ164" i="57"/>
  <c r="FY104" i="57"/>
  <c r="ED140" i="57"/>
  <c r="FB152" i="57"/>
  <c r="DZ140" i="57"/>
  <c r="DQ68" i="57"/>
  <c r="DY176" i="57"/>
  <c r="DN20" i="57"/>
  <c r="AO92" i="57"/>
  <c r="EG176" i="57"/>
  <c r="H80" i="57"/>
  <c r="DZ116" i="57"/>
  <c r="EX164" i="57"/>
  <c r="BB128" i="57"/>
  <c r="V140" i="57"/>
  <c r="GC80" i="57"/>
  <c r="DR92" i="57"/>
  <c r="AH68" i="57"/>
  <c r="AO164" i="57"/>
  <c r="GK80" i="57"/>
  <c r="BM176" i="57"/>
  <c r="T80" i="57"/>
  <c r="CF188" i="57"/>
  <c r="P128" i="57"/>
  <c r="BZ92" i="57"/>
  <c r="EG152" i="57"/>
  <c r="DT164" i="57"/>
  <c r="AX164" i="57"/>
  <c r="CJ140" i="57"/>
  <c r="DL188" i="57"/>
  <c r="Y80" i="57"/>
  <c r="AC104" i="57"/>
  <c r="AJ140" i="57"/>
  <c r="R80" i="57"/>
  <c r="GK128" i="57"/>
  <c r="FL80" i="57"/>
  <c r="EX140" i="57"/>
  <c r="EJ152" i="57"/>
  <c r="AG80" i="57"/>
  <c r="EL188" i="57"/>
  <c r="CD164" i="57"/>
  <c r="CJ188" i="57"/>
  <c r="DJ68" i="57"/>
  <c r="FQ176" i="57"/>
  <c r="M164" i="57"/>
  <c r="EO176" i="57"/>
  <c r="AC188" i="57"/>
  <c r="DB92" i="57"/>
  <c r="V80" i="57"/>
  <c r="E116" i="57"/>
  <c r="F116" i="57"/>
  <c r="CZ68" i="57"/>
  <c r="BH128" i="57"/>
  <c r="BX176" i="57"/>
  <c r="BA104" i="57"/>
  <c r="CN140" i="57"/>
  <c r="FE140" i="57"/>
  <c r="AO128" i="57"/>
  <c r="FI188" i="57"/>
  <c r="EH68" i="57"/>
  <c r="N188" i="57"/>
  <c r="DJ188" i="57"/>
  <c r="CR92" i="57"/>
  <c r="AX80" i="57"/>
  <c r="AD80" i="57"/>
  <c r="BH92" i="57"/>
  <c r="EX152" i="57"/>
  <c r="GD32" i="57"/>
  <c r="AJ128" i="57"/>
  <c r="EN128" i="57"/>
  <c r="D176" i="57"/>
  <c r="ET188" i="57"/>
  <c r="CT92" i="57"/>
  <c r="V92" i="57"/>
  <c r="BT68" i="57"/>
  <c r="DL164" i="57"/>
  <c r="EP188" i="57"/>
  <c r="DT92" i="57"/>
  <c r="AS152" i="57"/>
  <c r="EZ152" i="57"/>
  <c r="ED128" i="57"/>
  <c r="FR68" i="57"/>
  <c r="BP188" i="57"/>
  <c r="FP104" i="57"/>
  <c r="CD176" i="57"/>
  <c r="AO68" i="57"/>
  <c r="FY68" i="57"/>
  <c r="FT104" i="57"/>
  <c r="D152" i="57"/>
  <c r="N68" i="57"/>
  <c r="FR140" i="57"/>
  <c r="CW92" i="57"/>
  <c r="DX104" i="57"/>
  <c r="BX104" i="57"/>
  <c r="FV152" i="57"/>
  <c r="ED32" i="57"/>
  <c r="EB104" i="57"/>
  <c r="FV20" i="57"/>
  <c r="DP80" i="57"/>
  <c r="BV68" i="57"/>
  <c r="AR188" i="57"/>
  <c r="DI104" i="57"/>
  <c r="AO152" i="57"/>
  <c r="CV188" i="57"/>
  <c r="DZ164" i="57"/>
  <c r="P116" i="57"/>
  <c r="GJ164" i="57"/>
  <c r="AK164" i="57"/>
  <c r="FV188" i="57"/>
  <c r="GG176" i="57"/>
  <c r="J140" i="57"/>
  <c r="ET140" i="57"/>
  <c r="CL152" i="57"/>
  <c r="FJ164" i="57"/>
  <c r="L116" i="57"/>
  <c r="BN188" i="57"/>
  <c r="CL104" i="57"/>
  <c r="BM128" i="57"/>
  <c r="EH188" i="57"/>
  <c r="FX152" i="57"/>
  <c r="FP164" i="57"/>
  <c r="DP128" i="57"/>
  <c r="BV140" i="57"/>
  <c r="EV188" i="57"/>
  <c r="AN152" i="57"/>
  <c r="AG104" i="57"/>
  <c r="EX68" i="57"/>
  <c r="FI164" i="57"/>
  <c r="GD128" i="57"/>
  <c r="FJ140" i="57"/>
  <c r="DT104" i="57"/>
  <c r="DR188" i="57"/>
  <c r="BV80" i="57"/>
  <c r="BI140" i="57"/>
  <c r="AX140" i="57"/>
  <c r="GF164" i="57"/>
  <c r="CN80" i="57"/>
  <c r="BJ176" i="57"/>
  <c r="FF92" i="57"/>
  <c r="AO104" i="57"/>
  <c r="AW128" i="57"/>
  <c r="F32" i="57"/>
  <c r="FZ68" i="57"/>
  <c r="CH176" i="57"/>
  <c r="V116" i="57"/>
  <c r="AD68" i="57"/>
  <c r="AW104" i="57"/>
  <c r="FQ92" i="57"/>
  <c r="EC152" i="57"/>
  <c r="BY188" i="57"/>
  <c r="BP116" i="57"/>
  <c r="GP164" i="57"/>
  <c r="AD164" i="57"/>
  <c r="M188" i="57"/>
  <c r="FH92" i="57"/>
  <c r="AR140" i="57"/>
  <c r="FN80" i="57"/>
  <c r="CW104" i="57"/>
  <c r="FA152" i="57"/>
  <c r="AD188" i="57"/>
  <c r="GD80" i="57"/>
  <c r="BT116" i="57"/>
  <c r="DV116" i="57"/>
  <c r="DT128" i="57"/>
  <c r="BT188" i="57"/>
  <c r="BE128" i="57"/>
  <c r="EF164" i="57"/>
  <c r="CW164" i="57"/>
  <c r="DY140" i="57"/>
  <c r="EV80" i="57"/>
  <c r="CJ80" i="57"/>
  <c r="DU152" i="57"/>
  <c r="CX188" i="57"/>
  <c r="CF176" i="57"/>
  <c r="Y104" i="57"/>
  <c r="BJ128" i="57"/>
  <c r="DL92" i="57"/>
  <c r="GB140" i="57"/>
  <c r="GG104" i="57"/>
  <c r="DM104" i="57"/>
  <c r="DA164" i="57"/>
  <c r="ES128" i="57"/>
  <c r="T128" i="57"/>
  <c r="CS92" i="57"/>
  <c r="M152" i="57"/>
  <c r="FT92" i="57"/>
  <c r="EL116" i="57"/>
  <c r="GF104" i="57"/>
  <c r="ED152" i="57"/>
  <c r="GJ68" i="57"/>
  <c r="FA92" i="57"/>
  <c r="BJ80" i="57"/>
  <c r="FM176" i="57"/>
  <c r="L176" i="57"/>
  <c r="CB92" i="57"/>
  <c r="EH92" i="57"/>
  <c r="GP176" i="57"/>
  <c r="GH164" i="57"/>
  <c r="CT116" i="57"/>
  <c r="AX104" i="57"/>
  <c r="AZ104" i="57"/>
  <c r="CH140" i="57"/>
  <c r="CG116" i="57"/>
  <c r="AF164" i="57"/>
  <c r="ET44" i="57"/>
  <c r="FV140" i="57"/>
  <c r="DV164" i="57"/>
  <c r="P140" i="57"/>
  <c r="GJ140" i="57"/>
  <c r="EC164" i="57"/>
  <c r="CG92" i="57"/>
  <c r="L164" i="57"/>
  <c r="GH80" i="57"/>
  <c r="BN92" i="57"/>
  <c r="FE68" i="57"/>
  <c r="DE176" i="57"/>
  <c r="EN116" i="57"/>
  <c r="FB92" i="57"/>
  <c r="EK80" i="57"/>
  <c r="DV188" i="57"/>
  <c r="AR116" i="57"/>
  <c r="BM116" i="57"/>
  <c r="DV92" i="57"/>
  <c r="EP68" i="57"/>
  <c r="CH188" i="57"/>
  <c r="I152" i="57"/>
  <c r="BJ104" i="57"/>
  <c r="Z128" i="57"/>
  <c r="CN164" i="57"/>
  <c r="DN188" i="57"/>
  <c r="CV116" i="57"/>
  <c r="DH80" i="57"/>
  <c r="EZ116" i="57"/>
  <c r="AT92" i="57"/>
  <c r="GD20" i="57"/>
  <c r="FM104" i="57"/>
  <c r="EK116" i="57"/>
  <c r="DB176" i="57"/>
  <c r="E128" i="57"/>
  <c r="GJ92" i="57"/>
  <c r="GP104" i="57"/>
  <c r="CT68" i="57"/>
  <c r="GK140" i="57"/>
  <c r="AK188" i="57"/>
  <c r="EK176" i="57"/>
  <c r="CS116" i="57"/>
  <c r="FP80" i="57"/>
  <c r="AJ164" i="57"/>
  <c r="Q80" i="57"/>
  <c r="DF140" i="57"/>
  <c r="FB140" i="57"/>
  <c r="DA188" i="57"/>
  <c r="BN152" i="57"/>
  <c r="Z116" i="57"/>
  <c r="AW164" i="57"/>
  <c r="DI176" i="57"/>
  <c r="AJ80" i="57"/>
  <c r="EF128" i="57"/>
  <c r="Q68" i="57"/>
  <c r="FB80" i="57"/>
  <c r="BY80" i="57"/>
  <c r="GC92" i="57"/>
  <c r="EF104" i="57"/>
  <c r="CD80" i="57"/>
  <c r="EZ176" i="57"/>
  <c r="BJ92" i="57"/>
  <c r="FJ104" i="57"/>
  <c r="AZ152" i="57"/>
  <c r="FU140" i="57"/>
  <c r="DX128" i="57"/>
  <c r="GL104" i="57"/>
  <c r="BZ80" i="57"/>
  <c r="DL176" i="57"/>
  <c r="AG152" i="57"/>
  <c r="AL152" i="57"/>
  <c r="FH176" i="57"/>
  <c r="M140" i="57"/>
  <c r="GD68" i="57"/>
  <c r="BU152" i="57"/>
  <c r="CN152" i="57"/>
  <c r="DE92" i="57"/>
  <c r="Z80" i="57"/>
  <c r="DP140" i="57"/>
  <c r="FZ164" i="57"/>
  <c r="EL176" i="57"/>
  <c r="BB188" i="57"/>
  <c r="GL152" i="57"/>
  <c r="R104" i="57"/>
  <c r="E152" i="57"/>
  <c r="FQ164" i="57"/>
  <c r="EZ104" i="57"/>
  <c r="CD128" i="57"/>
  <c r="DL128" i="57"/>
  <c r="T68" i="57"/>
  <c r="DF68" i="57"/>
  <c r="BE80" i="57"/>
  <c r="FU116" i="57"/>
  <c r="J80" i="57"/>
  <c r="N128" i="57"/>
  <c r="FY116" i="57"/>
  <c r="ER116" i="57"/>
  <c r="FX140" i="57"/>
  <c r="AF128" i="57"/>
  <c r="FX128" i="57"/>
  <c r="GG128" i="57"/>
  <c r="BQ140" i="57"/>
  <c r="F152" i="57"/>
  <c r="V152" i="57"/>
  <c r="DR128" i="57"/>
  <c r="J116" i="57"/>
  <c r="GG80" i="57"/>
  <c r="FR152" i="57"/>
  <c r="FN164" i="57"/>
  <c r="AF92" i="57"/>
  <c r="R92" i="57"/>
  <c r="AG140" i="57"/>
  <c r="FN68" i="57"/>
  <c r="I68" i="57"/>
  <c r="EH140" i="57"/>
  <c r="CB116" i="57"/>
  <c r="FZ92" i="57"/>
  <c r="GD140" i="57"/>
  <c r="GP80" i="57"/>
  <c r="GJ116" i="57"/>
  <c r="M104" i="57"/>
  <c r="AB104" i="57"/>
  <c r="DR104" i="57"/>
  <c r="GN140" i="57"/>
  <c r="Q176" i="57"/>
  <c r="GD188" i="57"/>
  <c r="AC140" i="57"/>
  <c r="FY80" i="57"/>
  <c r="GK92" i="57"/>
  <c r="EW80" i="57"/>
  <c r="FJ68" i="57"/>
  <c r="AP152" i="57"/>
  <c r="BX92" i="57"/>
  <c r="AL164" i="57"/>
  <c r="N92" i="57"/>
  <c r="DT68" i="57"/>
  <c r="FE116" i="57"/>
  <c r="CR176" i="57"/>
  <c r="EW176" i="57"/>
  <c r="CH104" i="57"/>
  <c r="DI164" i="57"/>
  <c r="R176" i="57"/>
  <c r="BV116" i="57"/>
  <c r="DA104" i="57"/>
  <c r="CX152" i="57"/>
  <c r="FN140" i="57"/>
  <c r="DI188" i="57"/>
  <c r="DU104" i="57"/>
  <c r="DR116" i="57"/>
  <c r="GK152" i="57"/>
  <c r="GO92" i="57"/>
  <c r="BF116" i="57"/>
  <c r="FV176" i="57"/>
  <c r="AB68" i="57"/>
  <c r="FM92" i="57"/>
  <c r="DV80" i="57"/>
  <c r="BA68" i="57"/>
  <c r="BT104" i="57"/>
  <c r="CL68" i="57"/>
  <c r="GJ104" i="57"/>
  <c r="AH176" i="57"/>
  <c r="AZ176" i="57"/>
  <c r="CH80" i="57"/>
  <c r="FU80" i="57"/>
  <c r="DM80" i="57"/>
  <c r="ET164" i="57"/>
  <c r="P80" i="57"/>
  <c r="CH32" i="57"/>
  <c r="DE116" i="57"/>
  <c r="FT116" i="57"/>
  <c r="DE164" i="57"/>
  <c r="AW176" i="57"/>
  <c r="BV104" i="57"/>
  <c r="EH152" i="57"/>
  <c r="AH152" i="57"/>
  <c r="DP68" i="57"/>
  <c r="DZ68" i="57"/>
  <c r="T176" i="57"/>
  <c r="BR140" i="57"/>
  <c r="Q140" i="57"/>
  <c r="AW92" i="57"/>
  <c r="ED80" i="57"/>
  <c r="FJ116" i="57"/>
  <c r="FV164" i="57"/>
  <c r="ED188" i="57"/>
  <c r="CO68" i="57"/>
  <c r="Z68" i="57"/>
  <c r="FM68" i="57"/>
  <c r="GF92" i="57"/>
  <c r="GO80" i="57"/>
  <c r="V20" i="57"/>
  <c r="EN176" i="57"/>
  <c r="CZ128" i="57"/>
  <c r="FN128" i="57"/>
  <c r="FB128" i="57"/>
  <c r="CK128" i="57"/>
  <c r="FL68" i="57"/>
  <c r="EZ128" i="57"/>
  <c r="FM80" i="57"/>
  <c r="BQ176" i="57"/>
  <c r="CF116" i="57"/>
  <c r="GH152" i="57"/>
  <c r="FJ20" i="57"/>
  <c r="BM164" i="57"/>
  <c r="DQ140" i="57"/>
  <c r="CP80" i="57"/>
  <c r="CH56" i="57"/>
  <c r="AP140" i="57"/>
  <c r="BH152" i="57"/>
  <c r="BA188" i="57"/>
  <c r="AW116" i="57"/>
  <c r="ES80" i="57"/>
  <c r="AK68" i="57"/>
  <c r="CO152" i="57"/>
  <c r="EN80" i="57"/>
  <c r="FA68" i="57"/>
  <c r="AP104" i="57"/>
  <c r="BA80" i="57"/>
  <c r="DE104" i="57"/>
  <c r="DQ128" i="57"/>
  <c r="CL80" i="57"/>
  <c r="DZ128" i="57"/>
  <c r="EF68" i="57"/>
  <c r="GH92" i="57"/>
  <c r="FJ152" i="57"/>
  <c r="CD116" i="57"/>
  <c r="DH104" i="57"/>
  <c r="DP92" i="57"/>
  <c r="DD116" i="57"/>
  <c r="EP152" i="57"/>
  <c r="GO68" i="57"/>
  <c r="ET20" i="57"/>
  <c r="AB92" i="57"/>
  <c r="FP68" i="57"/>
  <c r="DY80" i="57"/>
  <c r="FZ128" i="57"/>
  <c r="EC92" i="57"/>
  <c r="DL68" i="57"/>
  <c r="EG80" i="57"/>
  <c r="FI152" i="57"/>
  <c r="AP188" i="57"/>
  <c r="U152" i="57"/>
  <c r="GN128" i="57"/>
  <c r="DV140" i="57"/>
  <c r="AC152" i="57"/>
  <c r="BL188" i="57"/>
  <c r="M116" i="57"/>
  <c r="BF188" i="57"/>
  <c r="BF164" i="57"/>
  <c r="EV152" i="57"/>
  <c r="CX104" i="57"/>
  <c r="AX92" i="57"/>
  <c r="AD152" i="57"/>
  <c r="EJ92" i="57"/>
  <c r="BQ128" i="57"/>
  <c r="CZ140" i="57"/>
  <c r="DI92" i="57"/>
  <c r="DJ92" i="57"/>
  <c r="AT80" i="57"/>
  <c r="EJ140" i="57"/>
  <c r="FF116" i="57"/>
  <c r="AC176" i="57"/>
  <c r="EW92" i="57"/>
  <c r="DJ104" i="57"/>
  <c r="DP176" i="57"/>
  <c r="BH80" i="57"/>
  <c r="AW152" i="57"/>
  <c r="DZ104" i="57"/>
  <c r="GP152" i="57"/>
  <c r="CK176" i="57"/>
  <c r="GL140" i="57"/>
  <c r="CP104" i="57"/>
  <c r="BY116" i="57"/>
  <c r="FZ176" i="57"/>
  <c r="AL20" i="57"/>
  <c r="EO104" i="57"/>
  <c r="E104" i="57"/>
  <c r="CK188" i="57"/>
  <c r="Y152" i="57"/>
  <c r="GG140" i="57"/>
  <c r="AX128" i="57"/>
  <c r="U176" i="57"/>
  <c r="FL92" i="57"/>
  <c r="EP104" i="57"/>
  <c r="FE104" i="57"/>
  <c r="CX92" i="57"/>
  <c r="CH152" i="57"/>
  <c r="EW68" i="57"/>
  <c r="EX176" i="57"/>
  <c r="EF92" i="57"/>
  <c r="E188" i="57"/>
  <c r="ES92" i="57"/>
  <c r="DA116" i="57"/>
  <c r="F176" i="57"/>
  <c r="R68" i="57"/>
  <c r="L140" i="57"/>
  <c r="DQ188" i="57"/>
  <c r="GB68" i="57"/>
  <c r="E140" i="57"/>
  <c r="BN164" i="57"/>
  <c r="CC140" i="57"/>
  <c r="D128" i="57"/>
  <c r="FH80" i="57"/>
  <c r="GF140" i="57"/>
  <c r="GF68" i="57"/>
  <c r="BN116" i="57"/>
  <c r="BF176" i="57"/>
  <c r="ET32" i="57"/>
  <c r="EP176" i="57"/>
  <c r="DI116" i="57"/>
  <c r="ED20" i="57"/>
  <c r="DN164" i="57"/>
  <c r="CX164" i="57"/>
  <c r="BX164" i="57"/>
  <c r="FM128" i="57"/>
  <c r="FF104" i="57"/>
  <c r="FV32" i="57"/>
  <c r="BI152" i="57"/>
  <c r="FT188" i="57"/>
  <c r="FZ80" i="57"/>
  <c r="CC80" i="57"/>
  <c r="FV56" i="57"/>
  <c r="EW140" i="57"/>
  <c r="EB176" i="57"/>
  <c r="H140" i="57"/>
  <c r="BJ188" i="57"/>
  <c r="FX68" i="57"/>
  <c r="BE116" i="57"/>
  <c r="EG116" i="57"/>
  <c r="DD152" i="57"/>
  <c r="DU128" i="57"/>
  <c r="EJ128" i="57"/>
  <c r="GB188" i="57"/>
  <c r="EZ140" i="57"/>
  <c r="DF164" i="57"/>
  <c r="FH152" i="57"/>
  <c r="GH188" i="57"/>
  <c r="FA104" i="57"/>
  <c r="BR188" i="57"/>
  <c r="BE140" i="57"/>
  <c r="CW188" i="57"/>
  <c r="ER140" i="57"/>
  <c r="FI176" i="57"/>
  <c r="BY164" i="57"/>
  <c r="FA116" i="57"/>
  <c r="CC68" i="57"/>
  <c r="FX176" i="57"/>
  <c r="CL116" i="57"/>
  <c r="BX80" i="57"/>
  <c r="CK92" i="57"/>
  <c r="EB80" i="57"/>
  <c r="FJ56" i="57"/>
  <c r="DB128" i="57"/>
  <c r="EB128" i="57"/>
  <c r="BI68" i="57"/>
  <c r="DN176" i="57"/>
  <c r="EO80" i="57"/>
  <c r="FE176" i="57"/>
  <c r="ET104" i="57"/>
  <c r="BL128" i="57"/>
  <c r="BX188" i="57"/>
  <c r="CP164" i="57"/>
  <c r="BA128" i="57"/>
  <c r="BV128" i="57"/>
  <c r="EX188" i="57"/>
  <c r="FI68" i="57"/>
  <c r="FQ128" i="57"/>
  <c r="GL80" i="57"/>
  <c r="FE92" i="57"/>
  <c r="CT188" i="57"/>
  <c r="DR164" i="57"/>
  <c r="EN188" i="57"/>
  <c r="AK128" i="57"/>
  <c r="EC140" i="57"/>
  <c r="CH128" i="57"/>
  <c r="AT128" i="57"/>
  <c r="AU128" i="57" s="1"/>
  <c r="FY140" i="57"/>
  <c r="DB188" i="57"/>
  <c r="BB80" i="57"/>
  <c r="DE80" i="57"/>
  <c r="DA140" i="57"/>
  <c r="AL104" i="57"/>
  <c r="EF176" i="57"/>
  <c r="BA176" i="57"/>
  <c r="FJ32" i="57"/>
  <c r="CH20" i="57"/>
  <c r="V32" i="57"/>
  <c r="F20" i="57"/>
  <c r="DV176" i="57"/>
  <c r="GD152" i="57"/>
  <c r="FH68" i="57"/>
  <c r="GC116" i="57"/>
  <c r="BD164" i="57"/>
  <c r="DN44" i="57"/>
  <c r="BU128" i="57"/>
  <c r="ET68" i="57"/>
  <c r="DH140" i="57"/>
  <c r="FQ104" i="57"/>
  <c r="CP128" i="57"/>
  <c r="CW176" i="57"/>
  <c r="AS104" i="57"/>
  <c r="FP92" i="57"/>
  <c r="DM128" i="57"/>
  <c r="AH128" i="57"/>
  <c r="AX116" i="57"/>
  <c r="FL176" i="57"/>
  <c r="P104" i="57"/>
  <c r="BT176" i="57"/>
  <c r="I80" i="57"/>
  <c r="DI128" i="57"/>
  <c r="BD104" i="57"/>
  <c r="F140" i="57"/>
  <c r="D92" i="57"/>
  <c r="FX116" i="57"/>
  <c r="FE80" i="57"/>
  <c r="AB140" i="57"/>
  <c r="GK104" i="57"/>
  <c r="FP140" i="57"/>
  <c r="DJ80" i="57"/>
  <c r="P68" i="57"/>
  <c r="GL128" i="57"/>
  <c r="FE188" i="57"/>
  <c r="AK152" i="57"/>
  <c r="AL80" i="57"/>
  <c r="AN188" i="57"/>
  <c r="GJ176" i="57"/>
  <c r="BR92" i="57"/>
  <c r="EH176" i="57"/>
  <c r="EZ92" i="57"/>
  <c r="EW116" i="57"/>
  <c r="EV92" i="57"/>
  <c r="DU80" i="57"/>
  <c r="DM68" i="57"/>
  <c r="EO116" i="57"/>
  <c r="BB116" i="57"/>
  <c r="AS140" i="57"/>
  <c r="FI140" i="57"/>
  <c r="GN116" i="57"/>
  <c r="DR152" i="57"/>
  <c r="DN56" i="57"/>
  <c r="DM176" i="57"/>
  <c r="AZ116" i="57"/>
  <c r="CS104" i="57"/>
  <c r="DN68" i="57"/>
  <c r="FX92" i="57"/>
  <c r="BT140" i="57"/>
  <c r="FH140" i="57"/>
  <c r="EF140" i="57"/>
  <c r="EL164" i="57"/>
  <c r="BN68" i="57"/>
  <c r="BD128" i="57"/>
  <c r="F68" i="57"/>
  <c r="FB116" i="57"/>
  <c r="BI176" i="57"/>
  <c r="GH116" i="57"/>
  <c r="FL104" i="57"/>
  <c r="EF80" i="57"/>
  <c r="AD92" i="57"/>
  <c r="GC152" i="57"/>
  <c r="EL152" i="57"/>
  <c r="CZ116" i="57"/>
  <c r="FV68" i="57"/>
  <c r="EF116" i="57"/>
  <c r="FD116" i="57"/>
  <c r="EN92" i="57"/>
  <c r="DV104" i="57"/>
  <c r="EL104" i="57"/>
  <c r="FJ44" i="57"/>
  <c r="DE152" i="57"/>
  <c r="FB176" i="57"/>
  <c r="FH164" i="57"/>
  <c r="ET80" i="57"/>
  <c r="EW104" i="57"/>
  <c r="BV164" i="57"/>
  <c r="BX68" i="57"/>
  <c r="EZ80" i="57"/>
  <c r="EN140" i="57"/>
  <c r="N164" i="57"/>
  <c r="CV140" i="57"/>
  <c r="DY128" i="57"/>
  <c r="DH176" i="57"/>
  <c r="DX92" i="57"/>
  <c r="BL164" i="57"/>
  <c r="DB164" i="57"/>
  <c r="DM164" i="57"/>
  <c r="GN188" i="57"/>
  <c r="EC176" i="57"/>
  <c r="DM140" i="57"/>
  <c r="FD68" i="57"/>
  <c r="U92" i="57"/>
  <c r="AR80" i="57"/>
  <c r="DN116" i="57"/>
  <c r="DN140" i="57"/>
  <c r="CJ116" i="57"/>
  <c r="AJ68" i="57"/>
  <c r="GO140" i="57"/>
  <c r="ET56" i="57"/>
  <c r="DR176" i="57"/>
  <c r="AH80" i="57"/>
  <c r="FL140" i="57"/>
  <c r="P92" i="57"/>
  <c r="FY188" i="57"/>
  <c r="DT140" i="57"/>
  <c r="EW128" i="57"/>
  <c r="AS92" i="57"/>
  <c r="U188" i="57"/>
  <c r="AR92" i="57"/>
  <c r="CC128" i="57"/>
  <c r="FV92" i="57"/>
  <c r="BL152" i="57"/>
  <c r="GB128" i="57"/>
  <c r="BJ152" i="57"/>
  <c r="CJ152" i="57"/>
  <c r="DY164" i="57"/>
  <c r="GB104" i="57"/>
  <c r="GD116" i="57"/>
  <c r="DH152" i="57"/>
  <c r="EG188" i="57"/>
  <c r="DU164" i="57"/>
  <c r="FY176" i="57"/>
  <c r="EJ164" i="57"/>
  <c r="DF92" i="57"/>
  <c r="FL128" i="57"/>
  <c r="DE68" i="57"/>
  <c r="CX116" i="57"/>
  <c r="GC68" i="57"/>
  <c r="CO164" i="57"/>
  <c r="Z92" i="57"/>
  <c r="X176" i="57"/>
  <c r="ED104" i="57"/>
  <c r="BH68" i="57"/>
  <c r="FU128" i="57"/>
  <c r="BM68" i="57"/>
  <c r="EF188" i="57"/>
  <c r="EP140" i="57"/>
  <c r="FA128" i="57"/>
  <c r="BD152" i="57"/>
  <c r="AL56" i="57"/>
  <c r="F44" i="57"/>
  <c r="DQ80" i="57"/>
  <c r="DN92" i="57"/>
  <c r="EX116" i="57"/>
  <c r="CS152" i="57"/>
  <c r="CX176" i="57"/>
  <c r="BQ80" i="57"/>
  <c r="FZ140" i="57"/>
  <c r="ET92" i="57"/>
  <c r="CR104" i="57"/>
  <c r="AP128" i="57"/>
  <c r="BY176" i="57"/>
  <c r="CO140" i="57"/>
  <c r="AL128" i="57"/>
  <c r="EK164" i="57"/>
  <c r="AB164" i="57"/>
  <c r="V164" i="57"/>
  <c r="DT80" i="57"/>
  <c r="FF164" i="57"/>
  <c r="EZ68" i="57"/>
  <c r="CV92" i="57"/>
  <c r="EJ68" i="57"/>
  <c r="FY152" i="57"/>
  <c r="BE68" i="57"/>
  <c r="DV128" i="57"/>
  <c r="EB140" i="57"/>
  <c r="FT80" i="57"/>
  <c r="BY128" i="57"/>
  <c r="GO104" i="57"/>
  <c r="EL68" i="57"/>
  <c r="R128" i="57"/>
  <c r="BQ104" i="57"/>
  <c r="CL164" i="57"/>
  <c r="GD44" i="57"/>
  <c r="BD68" i="57"/>
  <c r="BH104" i="57"/>
  <c r="FE152" i="57"/>
  <c r="FF140" i="57"/>
  <c r="DU140" i="57"/>
  <c r="ET128" i="57"/>
  <c r="AS68" i="57"/>
  <c r="AT104" i="57"/>
  <c r="DT152" i="57"/>
  <c r="FD92" i="57"/>
  <c r="CS164" i="57"/>
  <c r="DH128" i="57"/>
  <c r="EF152" i="57"/>
  <c r="CB164" i="57"/>
  <c r="GC128" i="57"/>
  <c r="DJ140" i="57"/>
  <c r="DN32" i="57"/>
  <c r="BM104" i="57"/>
  <c r="X104" i="57"/>
  <c r="ER92" i="57"/>
  <c r="BM92" i="57"/>
  <c r="GP68" i="57"/>
  <c r="AO116" i="57"/>
  <c r="FZ104" i="57"/>
  <c r="D80" i="57"/>
  <c r="FN176" i="57"/>
  <c r="GK164" i="57"/>
  <c r="DA92" i="57"/>
  <c r="BU92" i="57"/>
  <c r="AV104" i="57"/>
  <c r="GK176" i="57"/>
  <c r="GN104" i="57"/>
  <c r="AX152" i="57"/>
  <c r="ED164" i="57"/>
  <c r="EV104" i="57"/>
  <c r="FF152" i="57"/>
  <c r="DD104" i="57"/>
  <c r="CN68" i="57"/>
  <c r="DV68" i="57"/>
  <c r="DQ152" i="57"/>
  <c r="FX80" i="57"/>
  <c r="GB116" i="57"/>
  <c r="H68" i="57"/>
  <c r="FV80" i="57"/>
  <c r="BI92" i="57"/>
  <c r="GO116" i="57"/>
  <c r="ER68" i="57"/>
  <c r="FM164" i="57"/>
  <c r="EV164" i="57"/>
  <c r="DR68" i="57"/>
  <c r="AW188" i="57"/>
  <c r="DY116" i="57"/>
  <c r="DJ176" i="57"/>
  <c r="EH164" i="57"/>
  <c r="DF116" i="57"/>
  <c r="AN104" i="57"/>
  <c r="FH116" i="57"/>
  <c r="DY104" i="57"/>
  <c r="H116" i="57"/>
  <c r="GB80" i="57"/>
  <c r="FH128" i="57"/>
  <c r="GJ188" i="57"/>
  <c r="CB80" i="57"/>
  <c r="CW68" i="57"/>
  <c r="FA140" i="57"/>
  <c r="AW80" i="57"/>
  <c r="AT152" i="57"/>
  <c r="BD116" i="57"/>
  <c r="AB80" i="57"/>
  <c r="BQ164" i="57"/>
  <c r="GK68" i="57"/>
  <c r="GF128" i="57"/>
  <c r="FM140" i="57"/>
  <c r="FU164" i="57"/>
  <c r="AL68" i="57"/>
  <c r="DJ116" i="57"/>
  <c r="BQ68" i="57"/>
  <c r="AH164" i="57"/>
  <c r="AI164" i="57" s="1"/>
  <c r="BM152" i="57"/>
  <c r="DZ176" i="57"/>
  <c r="DE128" i="57"/>
  <c r="DX68" i="57"/>
  <c r="AR152" i="57"/>
  <c r="CX44" i="57"/>
  <c r="FM116" i="57"/>
  <c r="DT176" i="57"/>
  <c r="DI152" i="57"/>
  <c r="EW152" i="57"/>
  <c r="AX68" i="57"/>
  <c r="Y92" i="57"/>
  <c r="GL116" i="57"/>
  <c r="CF128" i="57"/>
  <c r="DM116" i="57"/>
  <c r="CP116" i="57"/>
  <c r="EC116" i="57"/>
  <c r="EB188" i="57"/>
  <c r="CW116" i="57"/>
  <c r="DR140" i="57"/>
  <c r="DH116" i="57"/>
  <c r="BI104" i="57"/>
  <c r="E68" i="57"/>
  <c r="FR176" i="57"/>
  <c r="DU116" i="57"/>
  <c r="GJ152" i="57"/>
  <c r="CW128" i="57"/>
  <c r="BX128" i="57"/>
  <c r="EZ188" i="57"/>
  <c r="P164" i="57"/>
  <c r="BF80" i="57"/>
  <c r="EZ164" i="57"/>
  <c r="GH140" i="57"/>
  <c r="I104" i="57"/>
  <c r="DM92" i="57"/>
  <c r="EP80" i="57"/>
  <c r="GL176" i="57"/>
  <c r="GP92" i="57"/>
  <c r="I188" i="57"/>
  <c r="BR164" i="57"/>
  <c r="GF152" i="57"/>
  <c r="CR116" i="57"/>
  <c r="DN152" i="57"/>
  <c r="BP176" i="57"/>
  <c r="EP116" i="57"/>
  <c r="GB176" i="57"/>
  <c r="BY152" i="57"/>
  <c r="FE164" i="57"/>
  <c r="BV176" i="57"/>
  <c r="FB104" i="57"/>
  <c r="ES116" i="57"/>
  <c r="EH80" i="57"/>
  <c r="EK152" i="57"/>
  <c r="DJ128" i="57"/>
  <c r="BR20" i="57"/>
  <c r="EW164" i="57"/>
  <c r="DV152" i="57"/>
  <c r="DQ92" i="57"/>
  <c r="CK80" i="57"/>
  <c r="GO152" i="57"/>
  <c r="DE188" i="57"/>
  <c r="BT128" i="57"/>
  <c r="DA80" i="57"/>
  <c r="ED176" i="57"/>
  <c r="EX80" i="57"/>
  <c r="EG164" i="57"/>
  <c r="Y188" i="57"/>
  <c r="AS176" i="57"/>
  <c r="BF140" i="57"/>
  <c r="CO128" i="57"/>
  <c r="GO176" i="57"/>
  <c r="BU104" i="57"/>
  <c r="CT80" i="57"/>
  <c r="BF92" i="57"/>
  <c r="BR56" i="57"/>
  <c r="AP176" i="57"/>
  <c r="T116" i="57"/>
  <c r="Q116" i="57"/>
  <c r="EB164" i="57"/>
  <c r="EG140" i="57"/>
  <c r="AX188" i="57"/>
  <c r="DH68" i="57"/>
  <c r="DU176" i="57"/>
  <c r="CC92" i="57"/>
  <c r="GK116" i="57"/>
  <c r="GD92" i="57"/>
  <c r="D164" i="57"/>
  <c r="FX164" i="57"/>
  <c r="FD128" i="57"/>
  <c r="BZ164" i="57"/>
  <c r="P176" i="57"/>
  <c r="EN104" i="57"/>
  <c r="GO128" i="57"/>
  <c r="DF152" i="57"/>
  <c r="BP128" i="57"/>
  <c r="EO140" i="57"/>
  <c r="CZ152" i="57"/>
  <c r="AL92" i="57"/>
  <c r="CP188" i="57"/>
  <c r="F104" i="57"/>
  <c r="F164" i="57"/>
  <c r="AZ188" i="57"/>
  <c r="EO164" i="57"/>
  <c r="M92" i="57"/>
  <c r="FQ140" i="57"/>
  <c r="CT140" i="57"/>
  <c r="BJ164" i="57"/>
  <c r="DP152" i="57"/>
  <c r="DD140" i="57"/>
  <c r="BJ140" i="57"/>
  <c r="EO68" i="57"/>
  <c r="CG128" i="57"/>
  <c r="CZ176" i="57"/>
  <c r="CP92" i="57"/>
  <c r="CL128" i="57"/>
  <c r="BD80" i="57"/>
  <c r="DM152" i="57"/>
  <c r="CX128" i="57"/>
  <c r="ES188" i="57"/>
  <c r="FD188" i="57"/>
  <c r="DL116" i="57"/>
  <c r="BA92" i="57"/>
  <c r="CO104" i="57"/>
  <c r="BF68" i="57"/>
  <c r="FR92" i="57"/>
  <c r="EJ104" i="57"/>
  <c r="GG152" i="57"/>
  <c r="GD164" i="57"/>
  <c r="CG176" i="57"/>
  <c r="FZ152" i="57"/>
  <c r="Y140" i="57"/>
  <c r="GN176" i="57"/>
  <c r="EG92" i="57"/>
  <c r="BR128" i="57"/>
  <c r="CL92" i="57"/>
  <c r="BZ104" i="57"/>
  <c r="AH116" i="57"/>
  <c r="BN128" i="57"/>
  <c r="DY188" i="57"/>
  <c r="EC80" i="57"/>
  <c r="AZ164" i="57"/>
  <c r="Q188" i="57"/>
  <c r="CN116" i="57"/>
  <c r="BE104" i="57"/>
  <c r="GL92" i="57"/>
  <c r="CK116" i="57"/>
  <c r="R188" i="57"/>
  <c r="Q104" i="57"/>
  <c r="FR116" i="57"/>
  <c r="AR164" i="57"/>
  <c r="CS128" i="57"/>
  <c r="J92" i="57"/>
  <c r="AO140" i="57"/>
  <c r="J128" i="57"/>
  <c r="EG104" i="57"/>
  <c r="Q92" i="57"/>
  <c r="AL140" i="57"/>
  <c r="BP80" i="57"/>
  <c r="AJ176" i="57"/>
  <c r="BD140" i="57"/>
  <c r="FX188" i="57"/>
  <c r="BB44" i="57"/>
  <c r="FL188" i="57"/>
  <c r="X152" i="57"/>
  <c r="FJ128" i="57"/>
  <c r="CG80" i="57"/>
  <c r="CH68" i="57"/>
  <c r="DU92" i="57"/>
  <c r="H104" i="57"/>
  <c r="CZ164" i="57"/>
  <c r="FP116" i="57"/>
  <c r="FD152" i="57"/>
  <c r="CX68" i="57"/>
  <c r="ET152" i="57"/>
  <c r="AK104" i="57"/>
  <c r="FA164" i="57"/>
  <c r="EK104" i="57"/>
  <c r="BA164" i="57"/>
  <c r="DD92" i="57"/>
  <c r="EK92" i="57"/>
  <c r="AH140" i="57"/>
  <c r="V188" i="57"/>
  <c r="FH104" i="57"/>
  <c r="EB68" i="57"/>
  <c r="DH92" i="57"/>
  <c r="CC176" i="57"/>
  <c r="AD140" i="57"/>
  <c r="D104" i="57"/>
  <c r="AJ104" i="57"/>
  <c r="EV140" i="57"/>
  <c r="AP68" i="57"/>
  <c r="EH104" i="57"/>
  <c r="AZ68" i="57"/>
  <c r="GO188" i="57"/>
  <c r="X140" i="57"/>
  <c r="BA152" i="57"/>
  <c r="I140" i="57"/>
  <c r="I128" i="57"/>
  <c r="BY68" i="57"/>
  <c r="AX176" i="57"/>
  <c r="Y128" i="57"/>
  <c r="BU164" i="57"/>
  <c r="DB104" i="57"/>
  <c r="AT164" i="57"/>
  <c r="AF68" i="57"/>
  <c r="CW80" i="57"/>
  <c r="FA188" i="57"/>
  <c r="AG116" i="57"/>
  <c r="FE128" i="57"/>
  <c r="BU116" i="57"/>
  <c r="GO164" i="57"/>
  <c r="DN80" i="57"/>
  <c r="GG164" i="57"/>
  <c r="EG128" i="57"/>
  <c r="M68" i="57"/>
  <c r="AP92" i="57"/>
  <c r="J68" i="57"/>
  <c r="AF116" i="57"/>
  <c r="DF104" i="57"/>
  <c r="EL128" i="57"/>
  <c r="DB152" i="57"/>
  <c r="BD92" i="57"/>
  <c r="Z188" i="57"/>
  <c r="CP140" i="57"/>
  <c r="GF188" i="57"/>
  <c r="BL104" i="57"/>
  <c r="GC176" i="57"/>
  <c r="D68" i="57"/>
  <c r="AP164" i="57"/>
  <c r="BA140" i="57"/>
  <c r="CF80" i="57"/>
  <c r="FZ188" i="57"/>
  <c r="AK92" i="57"/>
  <c r="GP188" i="57"/>
  <c r="X92" i="57"/>
  <c r="AS188" i="57"/>
  <c r="AL188" i="57"/>
  <c r="CL188" i="57"/>
  <c r="Q128" i="57"/>
  <c r="CT176" i="57"/>
  <c r="CB140" i="57"/>
  <c r="DF188" i="57"/>
  <c r="V128" i="57"/>
  <c r="AB116" i="57"/>
  <c r="FN116" i="57"/>
  <c r="P188" i="57"/>
  <c r="F128" i="57"/>
  <c r="G128" i="57" s="1"/>
  <c r="BE152" i="57"/>
  <c r="GF176" i="57"/>
  <c r="I92" i="57"/>
  <c r="F56" i="57"/>
  <c r="EP92" i="57"/>
  <c r="BZ140" i="57"/>
  <c r="AR176" i="57"/>
  <c r="CR152" i="57"/>
  <c r="FU152" i="57"/>
  <c r="BB68" i="57"/>
  <c r="CX56" i="57"/>
  <c r="AF152" i="57"/>
  <c r="BU80" i="57"/>
  <c r="BN104" i="57"/>
  <c r="AD116" i="57"/>
  <c r="AW140" i="57"/>
  <c r="CS80" i="57"/>
  <c r="BN140" i="57"/>
  <c r="BH164" i="57"/>
  <c r="BB152" i="57"/>
  <c r="BE188" i="57"/>
  <c r="M128" i="57"/>
  <c r="F80" i="57"/>
  <c r="CP68" i="57"/>
  <c r="FJ188" i="57"/>
  <c r="U128" i="57"/>
  <c r="BD188" i="57"/>
  <c r="AR68" i="57"/>
  <c r="BM80" i="57"/>
  <c r="Y116" i="57"/>
  <c r="BY140" i="57"/>
  <c r="BD176" i="57"/>
  <c r="X128" i="57"/>
  <c r="BR152" i="57"/>
  <c r="AG188" i="57"/>
  <c r="DA152" i="57"/>
  <c r="F188" i="57"/>
  <c r="EN68" i="57"/>
  <c r="CO176" i="57"/>
  <c r="BU140" i="57"/>
  <c r="CN104" i="57"/>
  <c r="GP116" i="57"/>
  <c r="CD104" i="57"/>
  <c r="BL116" i="57"/>
  <c r="CX80" i="57"/>
  <c r="DX80" i="57"/>
  <c r="BR104" i="57"/>
  <c r="FD80" i="57"/>
  <c r="CR164" i="57"/>
  <c r="V176" i="57"/>
  <c r="R152" i="57"/>
  <c r="E164" i="57"/>
  <c r="CR188" i="57"/>
  <c r="I164" i="57"/>
  <c r="J188" i="57"/>
  <c r="F92" i="57"/>
  <c r="BQ152" i="57"/>
  <c r="EW188" i="57"/>
  <c r="L104" i="57"/>
  <c r="EO188" i="57"/>
  <c r="AF80" i="57"/>
  <c r="DY68" i="57"/>
  <c r="M176" i="57"/>
  <c r="CG152" i="57"/>
  <c r="N80" i="57"/>
  <c r="BB20" i="57"/>
  <c r="AN92" i="57"/>
  <c r="AT68" i="57"/>
  <c r="Z176" i="57"/>
  <c r="P152" i="57"/>
  <c r="CR128" i="57"/>
  <c r="AB152" i="57"/>
  <c r="E92" i="57"/>
  <c r="V44" i="57"/>
  <c r="CB104" i="57"/>
  <c r="DX188" i="57"/>
  <c r="GC140" i="57"/>
  <c r="CD92" i="57"/>
  <c r="DZ80" i="57"/>
  <c r="ES164" i="57"/>
  <c r="EV128" i="57"/>
  <c r="ES152" i="57"/>
  <c r="BU188" i="57"/>
  <c r="FF128" i="57"/>
  <c r="AN116" i="57"/>
  <c r="FB68" i="57"/>
  <c r="CR140" i="57"/>
  <c r="CB188" i="57"/>
  <c r="GG92" i="57"/>
  <c r="EP128" i="57"/>
  <c r="CB152" i="57"/>
  <c r="X116" i="57"/>
  <c r="BF128" i="57"/>
  <c r="BL140" i="57"/>
  <c r="T104" i="57"/>
  <c r="ER164" i="57"/>
  <c r="H176" i="57"/>
  <c r="DA68" i="57"/>
  <c r="AR104" i="57"/>
  <c r="AN68" i="57"/>
  <c r="CF152" i="57"/>
  <c r="L188" i="57"/>
  <c r="AZ92" i="57"/>
  <c r="BB32" i="57"/>
  <c r="R116" i="57"/>
  <c r="CS188" i="57"/>
  <c r="M80" i="57"/>
  <c r="CJ176" i="57"/>
  <c r="T152" i="57"/>
  <c r="AK80" i="57"/>
  <c r="H152" i="57"/>
  <c r="AS128" i="57"/>
  <c r="AZ128" i="57"/>
  <c r="BP92" i="57"/>
  <c r="D188" i="57"/>
  <c r="BB140" i="57"/>
  <c r="FF68" i="57"/>
  <c r="FT176" i="57"/>
  <c r="FM188" i="57"/>
  <c r="AB188" i="57"/>
  <c r="U68" i="57"/>
  <c r="H164" i="57"/>
  <c r="BU68" i="57"/>
  <c r="CV104" i="57"/>
  <c r="CL140" i="57"/>
  <c r="DA128" i="57"/>
  <c r="U104" i="57"/>
  <c r="GJ80" i="57"/>
  <c r="CK140" i="57"/>
  <c r="CN92" i="57"/>
  <c r="ER152" i="57"/>
  <c r="FA176" i="57"/>
  <c r="CH44" i="57"/>
  <c r="U80" i="57"/>
  <c r="E176" i="57"/>
  <c r="CZ92" i="57"/>
  <c r="AV68" i="57"/>
  <c r="X164" i="57"/>
  <c r="GF116" i="57"/>
  <c r="EN152" i="57"/>
  <c r="FM152" i="57"/>
  <c r="BV188" i="57"/>
  <c r="CV128" i="57"/>
  <c r="EV116" i="57"/>
  <c r="Q152" i="57"/>
  <c r="BP140" i="57"/>
  <c r="CB176" i="57"/>
  <c r="EO92" i="57"/>
  <c r="FF80" i="57"/>
  <c r="DX152" i="57"/>
  <c r="FU92" i="57"/>
  <c r="AH188" i="57"/>
  <c r="AH104" i="57"/>
  <c r="E80" i="57"/>
  <c r="Z164" i="57"/>
  <c r="D116" i="57"/>
  <c r="AK176" i="57"/>
  <c r="DD188" i="57"/>
  <c r="FP176" i="57"/>
  <c r="FQ116" i="57"/>
  <c r="EL80" i="57"/>
  <c r="AV128" i="57"/>
  <c r="R140" i="57"/>
  <c r="AT140" i="57"/>
  <c r="FX104" i="57"/>
  <c r="EX92" i="57"/>
  <c r="CP152" i="57"/>
  <c r="DU68" i="57"/>
  <c r="CH164" i="57"/>
  <c r="CF68" i="57"/>
  <c r="FF176" i="57"/>
  <c r="J164" i="57"/>
  <c r="FI92" i="57"/>
  <c r="CV152" i="57"/>
  <c r="H188" i="57"/>
  <c r="BP68" i="57"/>
  <c r="J104" i="57"/>
  <c r="AC164" i="57"/>
  <c r="ET116" i="57"/>
  <c r="GL188" i="57"/>
  <c r="ER104" i="57"/>
  <c r="BR176" i="57"/>
  <c r="ED116" i="57"/>
  <c r="DP104" i="57"/>
  <c r="CK152" i="57"/>
  <c r="DD164" i="57"/>
  <c r="AV116" i="57"/>
  <c r="DL152" i="57"/>
  <c r="GL164" i="57"/>
  <c r="FB188" i="57"/>
  <c r="AV188" i="57"/>
  <c r="L80" i="57"/>
  <c r="DZ188" i="57"/>
  <c r="CG104" i="57"/>
  <c r="CS68" i="57"/>
  <c r="CZ80" i="57"/>
  <c r="BJ116" i="57"/>
  <c r="DU188" i="57"/>
  <c r="BR44" i="57"/>
  <c r="Z104" i="57"/>
  <c r="BL92" i="57"/>
  <c r="EC188" i="57"/>
  <c r="FD104" i="57"/>
  <c r="GN92" i="57"/>
  <c r="GN152" i="57"/>
  <c r="D140" i="57"/>
  <c r="GN68" i="57"/>
  <c r="BV152" i="57"/>
  <c r="CH92" i="57"/>
  <c r="BT152" i="57"/>
  <c r="GF80" i="57"/>
  <c r="FY128" i="57"/>
  <c r="DI140" i="57"/>
  <c r="AJ152" i="57"/>
  <c r="FB164" i="57"/>
  <c r="ED56" i="57"/>
  <c r="DR80" i="57"/>
  <c r="CT164" i="57"/>
  <c r="BZ128" i="57"/>
  <c r="AJ92" i="57"/>
  <c r="EV176" i="57"/>
  <c r="CG140" i="57"/>
  <c r="CS176" i="57"/>
  <c r="CN188" i="57"/>
  <c r="FA80" i="57"/>
  <c r="AL32" i="57"/>
  <c r="DM188" i="57"/>
  <c r="BB164" i="57"/>
  <c r="DZ92" i="57"/>
  <c r="J152" i="57"/>
  <c r="BT80" i="57"/>
  <c r="FV128" i="57"/>
  <c r="BA116" i="57"/>
  <c r="CZ104" i="57"/>
  <c r="FT152" i="57"/>
  <c r="DL140" i="57"/>
  <c r="AG176" i="57"/>
  <c r="DB116" i="57"/>
  <c r="FR80" i="57"/>
  <c r="DN104" i="57"/>
  <c r="BZ68" i="57"/>
  <c r="AV176" i="57"/>
  <c r="DL104" i="57"/>
  <c r="I116" i="57"/>
  <c r="DT116" i="57"/>
  <c r="EC104" i="57"/>
  <c r="DI80" i="57"/>
  <c r="DD176" i="57"/>
  <c r="J176" i="57"/>
  <c r="BX152" i="57"/>
  <c r="L92" i="57"/>
  <c r="EC128" i="57"/>
  <c r="N104" i="57"/>
  <c r="CJ68" i="57"/>
  <c r="V104" i="57"/>
  <c r="BR68" i="57"/>
  <c r="AP116" i="57"/>
  <c r="FU188" i="57"/>
  <c r="BH116" i="57"/>
  <c r="EK68" i="57"/>
  <c r="AV164" i="57"/>
  <c r="AT116" i="57"/>
  <c r="AK140" i="57"/>
  <c r="GP140" i="57"/>
  <c r="EJ116" i="57"/>
  <c r="FD176" i="57"/>
  <c r="N140" i="57"/>
  <c r="CR80" i="57"/>
  <c r="DY152" i="57"/>
  <c r="FR164" i="57"/>
  <c r="DZ152" i="57"/>
  <c r="DH164" i="57"/>
  <c r="BI116" i="57"/>
  <c r="CK104" i="57"/>
  <c r="DF128" i="57"/>
  <c r="BB176" i="57"/>
  <c r="GL68" i="57"/>
  <c r="CW140" i="57"/>
  <c r="DI68" i="57"/>
  <c r="AG164" i="57"/>
  <c r="T188" i="57"/>
  <c r="DB68" i="57"/>
  <c r="BT164" i="57"/>
  <c r="CF140" i="57"/>
  <c r="CV80" i="57"/>
  <c r="CN128" i="57"/>
  <c r="BT92" i="57"/>
  <c r="GD176" i="57"/>
  <c r="CR68" i="57"/>
  <c r="AF176" i="57"/>
  <c r="BM188" i="57"/>
  <c r="BZ116" i="57"/>
  <c r="N152" i="57"/>
  <c r="X68" i="57"/>
  <c r="GC188" i="57"/>
  <c r="AV92" i="57"/>
  <c r="BB92" i="57"/>
  <c r="BL176" i="57"/>
  <c r="CC188" i="57"/>
  <c r="CD140" i="57"/>
  <c r="BI188" i="57"/>
  <c r="CF92" i="57"/>
  <c r="AS164" i="57"/>
  <c r="AN80" i="57"/>
  <c r="BH176" i="57"/>
  <c r="DD128" i="57"/>
  <c r="FR104" i="57"/>
  <c r="AW68" i="57"/>
  <c r="CC152" i="57"/>
  <c r="Q164" i="57"/>
  <c r="FJ176" i="57"/>
  <c r="FV44" i="57"/>
  <c r="CZ188" i="57"/>
  <c r="DA176" i="57"/>
  <c r="T164" i="57"/>
  <c r="L68" i="57"/>
  <c r="DX116" i="57"/>
  <c r="FP128" i="57"/>
  <c r="AG92" i="57"/>
  <c r="U140" i="57"/>
  <c r="H92" i="57"/>
  <c r="EJ188" i="57"/>
  <c r="FN104" i="57"/>
  <c r="BV92" i="57"/>
  <c r="DT188" i="57"/>
  <c r="AK116" i="57"/>
  <c r="GG68" i="57"/>
  <c r="EJ176" i="57"/>
  <c r="DP116" i="57"/>
  <c r="AO80" i="57"/>
  <c r="CT104" i="57"/>
  <c r="CH116" i="57"/>
  <c r="FN152" i="57"/>
  <c r="BB104" i="57"/>
  <c r="CB128" i="57"/>
  <c r="AS116" i="57"/>
  <c r="FN188" i="57"/>
  <c r="DX140" i="57"/>
  <c r="I176" i="57"/>
  <c r="BB56" i="57"/>
  <c r="CF164" i="57"/>
  <c r="AH92" i="57"/>
  <c r="GC164" i="57"/>
  <c r="AL176" i="57"/>
  <c r="CT128" i="57"/>
  <c r="ES140" i="57"/>
  <c r="AB176" i="57"/>
  <c r="AD176" i="57"/>
  <c r="DQ104" i="57"/>
  <c r="FF188" i="57"/>
  <c r="T92" i="57"/>
  <c r="V68" i="57"/>
  <c r="BP164" i="57"/>
  <c r="CJ104" i="57"/>
  <c r="CD188" i="57"/>
  <c r="GN80" i="57"/>
  <c r="EG68" i="57"/>
  <c r="BF104" i="57"/>
  <c r="AD104" i="57"/>
  <c r="DH188" i="57"/>
  <c r="DF176" i="57"/>
  <c r="AT188" i="57"/>
  <c r="CK164" i="57"/>
  <c r="CS140" i="57"/>
  <c r="AG68" i="57"/>
  <c r="DF80" i="57"/>
  <c r="BI80" i="57"/>
  <c r="AZ140" i="57"/>
  <c r="X80" i="57"/>
  <c r="ED92" i="57"/>
  <c r="AP80" i="57"/>
  <c r="CO80" i="57"/>
  <c r="EX104" i="57"/>
  <c r="BI128" i="57"/>
  <c r="BU176" i="57"/>
  <c r="BP104" i="57"/>
  <c r="AD128" i="57"/>
  <c r="CC116" i="57"/>
  <c r="AL44" i="57"/>
  <c r="BN80" i="57"/>
  <c r="BE176" i="57"/>
  <c r="DB140" i="57"/>
  <c r="CX20" i="57"/>
  <c r="CG188" i="57"/>
  <c r="L128" i="57"/>
  <c r="CK68" i="57"/>
  <c r="GH68" i="57"/>
  <c r="Y68" i="57"/>
  <c r="BX116" i="57"/>
  <c r="EM197" i="57"/>
  <c r="AQ185" i="57"/>
  <c r="AQ184" i="57"/>
  <c r="G184" i="57"/>
  <c r="G185" i="57"/>
  <c r="CY197" i="57"/>
  <c r="O103" i="57"/>
  <c r="DS196" i="57"/>
  <c r="DK198" i="57"/>
  <c r="BO198" i="57"/>
  <c r="BO197" i="57"/>
  <c r="CE185" i="57"/>
  <c r="FK196" i="57"/>
  <c r="BK185" i="57"/>
  <c r="BK184" i="57"/>
  <c r="AY196" i="57"/>
  <c r="BW71" i="57"/>
  <c r="O185" i="57"/>
  <c r="AM145" i="57"/>
  <c r="AM185" i="57"/>
  <c r="AE196" i="57"/>
  <c r="AE195" i="57"/>
  <c r="O100" i="57"/>
  <c r="CA185" i="57"/>
  <c r="AQ115" i="57"/>
  <c r="GE196" i="57"/>
  <c r="S195" i="57"/>
  <c r="BK160" i="57"/>
  <c r="BK159" i="57"/>
  <c r="AA131" i="57"/>
  <c r="AA130" i="57"/>
  <c r="DC193" i="57"/>
  <c r="BS173" i="57"/>
  <c r="W95" i="57"/>
  <c r="BC17" i="57"/>
  <c r="BS197" i="57"/>
  <c r="DO194" i="57"/>
  <c r="BG132" i="57"/>
  <c r="CA194" i="57"/>
  <c r="CY195" i="57"/>
  <c r="CY194" i="57"/>
  <c r="O126" i="57"/>
  <c r="BS145" i="57"/>
  <c r="BS146" i="57"/>
  <c r="G197" i="57"/>
  <c r="G196" i="57"/>
  <c r="CI195" i="57"/>
  <c r="AI195" i="57"/>
  <c r="BG197" i="57"/>
  <c r="BG184" i="57"/>
  <c r="BS41" i="57"/>
  <c r="G130" i="57"/>
  <c r="DG196" i="57"/>
  <c r="DG104" i="57" l="1"/>
  <c r="DG105" i="57"/>
  <c r="EY189" i="57"/>
  <c r="EY188" i="57"/>
  <c r="EU45" i="57"/>
  <c r="EU44" i="57"/>
  <c r="AA176" i="57"/>
  <c r="AA177" i="57"/>
  <c r="BC45" i="57"/>
  <c r="BC44" i="57"/>
  <c r="FW69" i="57"/>
  <c r="FW68" i="57"/>
  <c r="G177" i="57"/>
  <c r="G176" i="57"/>
  <c r="GE189" i="57"/>
  <c r="GE188" i="57"/>
  <c r="W56" i="57"/>
  <c r="W57" i="57"/>
  <c r="DG165" i="57"/>
  <c r="DG164" i="57"/>
  <c r="S92" i="57"/>
  <c r="S93" i="57"/>
  <c r="GE81" i="57"/>
  <c r="GE80" i="57"/>
  <c r="BW81" i="57"/>
  <c r="BW80" i="57"/>
  <c r="FS141" i="57"/>
  <c r="FS140" i="57"/>
  <c r="W80" i="57"/>
  <c r="W81" i="57"/>
  <c r="DG176" i="57"/>
  <c r="DG177" i="57"/>
  <c r="FO153" i="57"/>
  <c r="FO152" i="57"/>
  <c r="K177" i="57"/>
  <c r="K176" i="57"/>
  <c r="EU116" i="57"/>
  <c r="EU117" i="57"/>
  <c r="FK188" i="57"/>
  <c r="FK189" i="57"/>
  <c r="EU153" i="57"/>
  <c r="EU152" i="57"/>
  <c r="CA165" i="57"/>
  <c r="CA164" i="57"/>
  <c r="DS140" i="57"/>
  <c r="DS141" i="57"/>
  <c r="GE44" i="57"/>
  <c r="GE45" i="57"/>
  <c r="CY177" i="57"/>
  <c r="CY176" i="57"/>
  <c r="EE105" i="57"/>
  <c r="EE104" i="57"/>
  <c r="GE116" i="57"/>
  <c r="GE117" i="57"/>
  <c r="BW165" i="57"/>
  <c r="BW164" i="57"/>
  <c r="EM152" i="57"/>
  <c r="EM153" i="57"/>
  <c r="AI129" i="57"/>
  <c r="AI128" i="57"/>
  <c r="GE153" i="57"/>
  <c r="GE152" i="57"/>
  <c r="CQ164" i="57"/>
  <c r="CQ165" i="57"/>
  <c r="CM116" i="57"/>
  <c r="CM117" i="57"/>
  <c r="GA80" i="57"/>
  <c r="GA81" i="57"/>
  <c r="BO116" i="57"/>
  <c r="BO117" i="57"/>
  <c r="DK105" i="57"/>
  <c r="DK104" i="57"/>
  <c r="GA128" i="57"/>
  <c r="GA129" i="57"/>
  <c r="EA129" i="57"/>
  <c r="EA128" i="57"/>
  <c r="AQ140" i="57"/>
  <c r="AQ141" i="57"/>
  <c r="FO129" i="57"/>
  <c r="FO128" i="57"/>
  <c r="EU164" i="57"/>
  <c r="EU165" i="57"/>
  <c r="BG117" i="57"/>
  <c r="BG116" i="57"/>
  <c r="BC189" i="57"/>
  <c r="BC188" i="57"/>
  <c r="CA80" i="57"/>
  <c r="CA81" i="57"/>
  <c r="DO188" i="57"/>
  <c r="DO189" i="57"/>
  <c r="CI140" i="57"/>
  <c r="CI141" i="57"/>
  <c r="AE188" i="57"/>
  <c r="AE189" i="57"/>
  <c r="AE68" i="57"/>
  <c r="AE69" i="57"/>
  <c r="DS189" i="57"/>
  <c r="DS188" i="57"/>
  <c r="O69" i="57"/>
  <c r="O68" i="57"/>
  <c r="DK189" i="57"/>
  <c r="DK188" i="57"/>
  <c r="DC93" i="57"/>
  <c r="DC92" i="57"/>
  <c r="S81" i="57"/>
  <c r="S80" i="57"/>
  <c r="CA188" i="57"/>
  <c r="CA189" i="57"/>
  <c r="FO92" i="57"/>
  <c r="FO93" i="57"/>
  <c r="BS80" i="57"/>
  <c r="BS81" i="57"/>
  <c r="GE105" i="57"/>
  <c r="GE104" i="57"/>
  <c r="CM177" i="57"/>
  <c r="CM176" i="57"/>
  <c r="DK152" i="57"/>
  <c r="DK153" i="57"/>
  <c r="BS116" i="57"/>
  <c r="BS117" i="57"/>
  <c r="AI165" i="57"/>
  <c r="BS177" i="57"/>
  <c r="BS176" i="57"/>
  <c r="G92" i="57"/>
  <c r="G93" i="57"/>
  <c r="BO104" i="57"/>
  <c r="BO105" i="57"/>
  <c r="BK165" i="57"/>
  <c r="BK164" i="57"/>
  <c r="DO32" i="57"/>
  <c r="DO33" i="57"/>
  <c r="AM152" i="57"/>
  <c r="AM153" i="57"/>
  <c r="CM140" i="57"/>
  <c r="CM141" i="57"/>
  <c r="EE177" i="57"/>
  <c r="EE176" i="57"/>
  <c r="EU32" i="57"/>
  <c r="EU33" i="57"/>
  <c r="GI92" i="57"/>
  <c r="GI93" i="57"/>
  <c r="CI104" i="57"/>
  <c r="CI105" i="57"/>
  <c r="O176" i="57"/>
  <c r="O177" i="57"/>
  <c r="AE177" i="57"/>
  <c r="AE176" i="57"/>
  <c r="AU69" i="57"/>
  <c r="AU68" i="57"/>
  <c r="K68" i="57"/>
  <c r="K69" i="57"/>
  <c r="S189" i="57"/>
  <c r="S188" i="57"/>
  <c r="BW176" i="57"/>
  <c r="BW177" i="57"/>
  <c r="DK80" i="57"/>
  <c r="DK81" i="57"/>
  <c r="CY105" i="57"/>
  <c r="CY104" i="57"/>
  <c r="FC129" i="57"/>
  <c r="FC128" i="57"/>
  <c r="FW177" i="57"/>
  <c r="FW176" i="57"/>
  <c r="GM152" i="57"/>
  <c r="GM153" i="57"/>
  <c r="EE152" i="57"/>
  <c r="EE153" i="57"/>
  <c r="EI188" i="57"/>
  <c r="EI189" i="57"/>
  <c r="EA164" i="57"/>
  <c r="EA165" i="57"/>
  <c r="EQ188" i="57"/>
  <c r="EQ189" i="57"/>
  <c r="BO176" i="57"/>
  <c r="BO177" i="57"/>
  <c r="EI129" i="57"/>
  <c r="EI128" i="57"/>
  <c r="EM141" i="57"/>
  <c r="EM140" i="57"/>
  <c r="GM69" i="57"/>
  <c r="GM68" i="57"/>
  <c r="EA188" i="57"/>
  <c r="EA189" i="57"/>
  <c r="CY57" i="57"/>
  <c r="CY56" i="57"/>
  <c r="AQ93" i="57"/>
  <c r="AQ92" i="57"/>
  <c r="CY129" i="57"/>
  <c r="CY128" i="57"/>
  <c r="AQ176" i="57"/>
  <c r="AQ177" i="57"/>
  <c r="CY44" i="57"/>
  <c r="CY45" i="57"/>
  <c r="CI117" i="57"/>
  <c r="CI116" i="57"/>
  <c r="BC177" i="57"/>
  <c r="BC176" i="57"/>
  <c r="AU116" i="57"/>
  <c r="AU117" i="57"/>
  <c r="AU141" i="57"/>
  <c r="AU140" i="57"/>
  <c r="BC20" i="57"/>
  <c r="BC21" i="57"/>
  <c r="CQ69" i="57"/>
  <c r="CQ68" i="57"/>
  <c r="BC69" i="57"/>
  <c r="BC68" i="57"/>
  <c r="W128" i="57"/>
  <c r="W129" i="57"/>
  <c r="AQ165" i="57"/>
  <c r="AQ164" i="57"/>
  <c r="AE141" i="57"/>
  <c r="AE140" i="57"/>
  <c r="CY68" i="57"/>
  <c r="CY69" i="57"/>
  <c r="GM93" i="57"/>
  <c r="GM92" i="57"/>
  <c r="BS56" i="57"/>
  <c r="BS57" i="57"/>
  <c r="GI140" i="57"/>
  <c r="GI141" i="57"/>
  <c r="DG116" i="57"/>
  <c r="DG117" i="57"/>
  <c r="CM164" i="57"/>
  <c r="CM165" i="57"/>
  <c r="FG165" i="57"/>
  <c r="FG164" i="57"/>
  <c r="DW176" i="57"/>
  <c r="DW177" i="57"/>
  <c r="CI128" i="57"/>
  <c r="CI129" i="57"/>
  <c r="BG164" i="57"/>
  <c r="BG165" i="57"/>
  <c r="CM81" i="57"/>
  <c r="CM80" i="57"/>
  <c r="CI56" i="57"/>
  <c r="CI57" i="57"/>
  <c r="BS140" i="57"/>
  <c r="BS141" i="57"/>
  <c r="DS104" i="57"/>
  <c r="DS105" i="57"/>
  <c r="FO164" i="57"/>
  <c r="FO165" i="57"/>
  <c r="O128" i="57"/>
  <c r="O129" i="57"/>
  <c r="EM176" i="57"/>
  <c r="EM177" i="57"/>
  <c r="GM104" i="57"/>
  <c r="GM105" i="57"/>
  <c r="EM116" i="57"/>
  <c r="EM117" i="57"/>
  <c r="CY188" i="57"/>
  <c r="CY189" i="57"/>
  <c r="W116" i="57"/>
  <c r="W117" i="57"/>
  <c r="CM105" i="57"/>
  <c r="CM104" i="57"/>
  <c r="O189" i="57"/>
  <c r="O188" i="57"/>
  <c r="EA141" i="57"/>
  <c r="EA140" i="57"/>
  <c r="FK93" i="57"/>
  <c r="FK92" i="57"/>
  <c r="GE57" i="57"/>
  <c r="GE56" i="57"/>
  <c r="CA177" i="57"/>
  <c r="CA176" i="57"/>
  <c r="DK164" i="57"/>
  <c r="DK165" i="57"/>
  <c r="FG189" i="57"/>
  <c r="FG188" i="57"/>
  <c r="FS117" i="57"/>
  <c r="FS116" i="57"/>
  <c r="EY81" i="57"/>
  <c r="EY80" i="57"/>
  <c r="GM128" i="57"/>
  <c r="GM129" i="57"/>
  <c r="FK152" i="57"/>
  <c r="FK153" i="57"/>
  <c r="AE81" i="57"/>
  <c r="AE80" i="57"/>
  <c r="O152" i="57"/>
  <c r="O153" i="57"/>
  <c r="AU165" i="57"/>
  <c r="AU164" i="57"/>
  <c r="EQ81" i="57"/>
  <c r="EQ80" i="57"/>
  <c r="FW57" i="57"/>
  <c r="FW56" i="57"/>
  <c r="BK128" i="57"/>
  <c r="BK129" i="57"/>
  <c r="DO20" i="57"/>
  <c r="DO21" i="57"/>
  <c r="BW153" i="57"/>
  <c r="BW152" i="57"/>
  <c r="FO116" i="57"/>
  <c r="FO117" i="57"/>
  <c r="DC105" i="57"/>
  <c r="DC104" i="57"/>
  <c r="AY116" i="57"/>
  <c r="AY117" i="57"/>
  <c r="BG176" i="57"/>
  <c r="BG177" i="57"/>
  <c r="GI69" i="57"/>
  <c r="GI68" i="57"/>
  <c r="EY104" i="57"/>
  <c r="EY105" i="57"/>
  <c r="AE105" i="57"/>
  <c r="AE104" i="57"/>
  <c r="CU129" i="57"/>
  <c r="CU128" i="57"/>
  <c r="CU104" i="57"/>
  <c r="CU105" i="57"/>
  <c r="DG128" i="57"/>
  <c r="DG129" i="57"/>
  <c r="CA128" i="57"/>
  <c r="CA129" i="57"/>
  <c r="K105" i="57"/>
  <c r="K104" i="57"/>
  <c r="S141" i="57"/>
  <c r="S140" i="57"/>
  <c r="FG81" i="57"/>
  <c r="FG80" i="57"/>
  <c r="BG129" i="57"/>
  <c r="BG128" i="57"/>
  <c r="EA80" i="57"/>
  <c r="EA81" i="57"/>
  <c r="O80" i="57"/>
  <c r="O81" i="57"/>
  <c r="S153" i="57"/>
  <c r="S152" i="57"/>
  <c r="G188" i="57"/>
  <c r="G189" i="57"/>
  <c r="G81" i="57"/>
  <c r="G80" i="57"/>
  <c r="DG189" i="57"/>
  <c r="DG188" i="57"/>
  <c r="AY176" i="57"/>
  <c r="AY177" i="57"/>
  <c r="GA153" i="57"/>
  <c r="GA152" i="57"/>
  <c r="BG93" i="57"/>
  <c r="BG92" i="57"/>
  <c r="EI164" i="57"/>
  <c r="EI165" i="57"/>
  <c r="FO176" i="57"/>
  <c r="FO177" i="57"/>
  <c r="EY116" i="57"/>
  <c r="EY117" i="57"/>
  <c r="AA93" i="57"/>
  <c r="AA92" i="57"/>
  <c r="EU81" i="57"/>
  <c r="EU80" i="57"/>
  <c r="AE92" i="57"/>
  <c r="AE93" i="57"/>
  <c r="DO68" i="57"/>
  <c r="DO69" i="57"/>
  <c r="G20" i="57"/>
  <c r="G21" i="57"/>
  <c r="BG188" i="57"/>
  <c r="BG189" i="57"/>
  <c r="CQ81" i="57"/>
  <c r="CQ80" i="57"/>
  <c r="FS152" i="57"/>
  <c r="FS153" i="57"/>
  <c r="K81" i="57"/>
  <c r="K80" i="57"/>
  <c r="GA165" i="57"/>
  <c r="GA164" i="57"/>
  <c r="CU69" i="57"/>
  <c r="CU68" i="57"/>
  <c r="AA129" i="57"/>
  <c r="AA128" i="57"/>
  <c r="BO92" i="57"/>
  <c r="BO93" i="57"/>
  <c r="AY104" i="57"/>
  <c r="AY105" i="57"/>
  <c r="CI176" i="57"/>
  <c r="CI177" i="57"/>
  <c r="FK140" i="57"/>
  <c r="FK141" i="57"/>
  <c r="BO189" i="57"/>
  <c r="BO188" i="57"/>
  <c r="W92" i="57"/>
  <c r="W93" i="57"/>
  <c r="EI68" i="57"/>
  <c r="EI69" i="57"/>
  <c r="AI69" i="57"/>
  <c r="AI68" i="57"/>
  <c r="FC152" i="57"/>
  <c r="FC153" i="57"/>
  <c r="BG153" i="57"/>
  <c r="BG152" i="57"/>
  <c r="GI188" i="57"/>
  <c r="GI189" i="57"/>
  <c r="AY80" i="57"/>
  <c r="AY81" i="57"/>
  <c r="BG104" i="57"/>
  <c r="BG105" i="57"/>
  <c r="GE176" i="57"/>
  <c r="GE177" i="57"/>
  <c r="FW128" i="57"/>
  <c r="FW129" i="57"/>
  <c r="CU165" i="57"/>
  <c r="CU164" i="57"/>
  <c r="FC188" i="57"/>
  <c r="FC189" i="57"/>
  <c r="CE92" i="57"/>
  <c r="CE93" i="57"/>
  <c r="W176" i="57"/>
  <c r="W177" i="57"/>
  <c r="AM140" i="57"/>
  <c r="AM141" i="57"/>
  <c r="CM129" i="57"/>
  <c r="CM128" i="57"/>
  <c r="G164" i="57"/>
  <c r="G165" i="57"/>
  <c r="CU80" i="57"/>
  <c r="CU81" i="57"/>
  <c r="EQ116" i="57"/>
  <c r="EQ117" i="57"/>
  <c r="BG81" i="57"/>
  <c r="BG80" i="57"/>
  <c r="AU152" i="57"/>
  <c r="AU153" i="57"/>
  <c r="DK176" i="57"/>
  <c r="DK177" i="57"/>
  <c r="DW69" i="57"/>
  <c r="DW68" i="57"/>
  <c r="S128" i="57"/>
  <c r="S129" i="57"/>
  <c r="W165" i="57"/>
  <c r="W164" i="57"/>
  <c r="DO92" i="57"/>
  <c r="DO93" i="57"/>
  <c r="AI81" i="57"/>
  <c r="AI80" i="57"/>
  <c r="W32" i="57"/>
  <c r="W33" i="57"/>
  <c r="EU104" i="57"/>
  <c r="EU105" i="57"/>
  <c r="FW33" i="57"/>
  <c r="FW32" i="57"/>
  <c r="EY177" i="57"/>
  <c r="EY176" i="57"/>
  <c r="AM20" i="57"/>
  <c r="AM21" i="57"/>
  <c r="FG116" i="57"/>
  <c r="FG117" i="57"/>
  <c r="W21" i="57"/>
  <c r="W20" i="57"/>
  <c r="EA69" i="57"/>
  <c r="EA68" i="57"/>
  <c r="CI81" i="57"/>
  <c r="CI80" i="57"/>
  <c r="DS117" i="57"/>
  <c r="DS116" i="57"/>
  <c r="O93" i="57"/>
  <c r="O92" i="57"/>
  <c r="GQ105" i="57"/>
  <c r="GQ104" i="57"/>
  <c r="BK104" i="57"/>
  <c r="BK105" i="57"/>
  <c r="GI80" i="57"/>
  <c r="GI81" i="57"/>
  <c r="CU116" i="57"/>
  <c r="CU117" i="57"/>
  <c r="FO80" i="57"/>
  <c r="FO81" i="57"/>
  <c r="GA68" i="57"/>
  <c r="GA69" i="57"/>
  <c r="GE128" i="57"/>
  <c r="GE129" i="57"/>
  <c r="CU93" i="57"/>
  <c r="CU92" i="57"/>
  <c r="DS92" i="57"/>
  <c r="DS93" i="57"/>
  <c r="EE140" i="57"/>
  <c r="EE141" i="57"/>
  <c r="EE68" i="57"/>
  <c r="EE69" i="57"/>
  <c r="S164" i="57"/>
  <c r="S165" i="57"/>
  <c r="CE68" i="57"/>
  <c r="CE69" i="57"/>
  <c r="AY140" i="57"/>
  <c r="AY141" i="57"/>
  <c r="AE129" i="57"/>
  <c r="AE128" i="57"/>
  <c r="CU140" i="57"/>
  <c r="CU141" i="57"/>
  <c r="DC188" i="57"/>
  <c r="DC189" i="57"/>
  <c r="DC80" i="57"/>
  <c r="DC81" i="57"/>
  <c r="GQ141" i="57"/>
  <c r="GQ140" i="57"/>
  <c r="DS80" i="57"/>
  <c r="DS81" i="57"/>
  <c r="GM164" i="57"/>
  <c r="GM165" i="57"/>
  <c r="EM80" i="57"/>
  <c r="EM81" i="57"/>
  <c r="CI45" i="57"/>
  <c r="CI44" i="57"/>
  <c r="S117" i="57"/>
  <c r="S116" i="57"/>
  <c r="CU176" i="57"/>
  <c r="CU177" i="57"/>
  <c r="DO81" i="57"/>
  <c r="DO80" i="57"/>
  <c r="GE164" i="57"/>
  <c r="GE165" i="57"/>
  <c r="CQ92" i="57"/>
  <c r="CQ93" i="57"/>
  <c r="G105" i="57"/>
  <c r="G104" i="57"/>
  <c r="GE92" i="57"/>
  <c r="GE93" i="57"/>
  <c r="CQ117" i="57"/>
  <c r="CQ116" i="57"/>
  <c r="EA177" i="57"/>
  <c r="EA176" i="57"/>
  <c r="GA104" i="57"/>
  <c r="GA105" i="57"/>
  <c r="EM68" i="57"/>
  <c r="EM69" i="57"/>
  <c r="BK152" i="57"/>
  <c r="BK153" i="57"/>
  <c r="DS176" i="57"/>
  <c r="DS177" i="57"/>
  <c r="DC165" i="57"/>
  <c r="DC164" i="57"/>
  <c r="FC177" i="57"/>
  <c r="FC176" i="57"/>
  <c r="EI176" i="57"/>
  <c r="EI177" i="57"/>
  <c r="CI21" i="57"/>
  <c r="CI20" i="57"/>
  <c r="FG104" i="57"/>
  <c r="FG105" i="57"/>
  <c r="GA176" i="57"/>
  <c r="GA177" i="57"/>
  <c r="EU20" i="57"/>
  <c r="EU21" i="57"/>
  <c r="AM164" i="57"/>
  <c r="AM165" i="57"/>
  <c r="K117" i="57"/>
  <c r="K116" i="57"/>
  <c r="AA81" i="57"/>
  <c r="AA80" i="57"/>
  <c r="AA117" i="57"/>
  <c r="AA116" i="57"/>
  <c r="GI164" i="57"/>
  <c r="GI165" i="57"/>
  <c r="G32" i="57"/>
  <c r="G33" i="57"/>
  <c r="FK164" i="57"/>
  <c r="FK165" i="57"/>
  <c r="BW68" i="57"/>
  <c r="BW69" i="57"/>
  <c r="EU188" i="57"/>
  <c r="EU189" i="57"/>
  <c r="CQ177" i="57"/>
  <c r="CQ176" i="57"/>
  <c r="EI117" i="57"/>
  <c r="EI116" i="57"/>
  <c r="S68" i="57"/>
  <c r="S69" i="57"/>
  <c r="FO69" i="57"/>
  <c r="FO68" i="57"/>
  <c r="AI105" i="57"/>
  <c r="AI104" i="57"/>
  <c r="FC105" i="57"/>
  <c r="FC104" i="57"/>
  <c r="EE80" i="57"/>
  <c r="EE81" i="57"/>
  <c r="CA116" i="57"/>
  <c r="CA117" i="57"/>
  <c r="AI92" i="57"/>
  <c r="AI93" i="57"/>
  <c r="CE140" i="57"/>
  <c r="CE141" i="57"/>
  <c r="K153" i="57"/>
  <c r="K152" i="57"/>
  <c r="EE56" i="57"/>
  <c r="EE57" i="57"/>
  <c r="BC32" i="57"/>
  <c r="BC33" i="57"/>
  <c r="EQ129" i="57"/>
  <c r="EQ128" i="57"/>
  <c r="BS152" i="57"/>
  <c r="BS153" i="57"/>
  <c r="BC152" i="57"/>
  <c r="BC153" i="57"/>
  <c r="CA141" i="57"/>
  <c r="CA140" i="57"/>
  <c r="CQ189" i="57"/>
  <c r="CQ188" i="57"/>
  <c r="DW153" i="57"/>
  <c r="DW152" i="57"/>
  <c r="DO153" i="57"/>
  <c r="DO152" i="57"/>
  <c r="G45" i="57"/>
  <c r="G44" i="57"/>
  <c r="CY117" i="57"/>
  <c r="CY116" i="57"/>
  <c r="EU56" i="57"/>
  <c r="EU57" i="57"/>
  <c r="GI117" i="57"/>
  <c r="GI116" i="57"/>
  <c r="BS93" i="57"/>
  <c r="BS92" i="57"/>
  <c r="CQ129" i="57"/>
  <c r="CQ128" i="57"/>
  <c r="FK32" i="57"/>
  <c r="FK33" i="57"/>
  <c r="DS164" i="57"/>
  <c r="DS165" i="57"/>
  <c r="CI153" i="57"/>
  <c r="CI152" i="57"/>
  <c r="AU81" i="57"/>
  <c r="AU80" i="57"/>
  <c r="AQ105" i="57"/>
  <c r="AQ104" i="57"/>
  <c r="FK20" i="57"/>
  <c r="FK21" i="57"/>
  <c r="AI153" i="57"/>
  <c r="AI152" i="57"/>
  <c r="AI176" i="57"/>
  <c r="AI177" i="57"/>
  <c r="GQ80" i="57"/>
  <c r="GQ81" i="57"/>
  <c r="DS128" i="57"/>
  <c r="DS129" i="57"/>
  <c r="DG68" i="57"/>
  <c r="DG69" i="57"/>
  <c r="FK104" i="57"/>
  <c r="FK105" i="57"/>
  <c r="BO152" i="57"/>
  <c r="BO153" i="57"/>
  <c r="CI188" i="57"/>
  <c r="CI189" i="57"/>
  <c r="GQ176" i="57"/>
  <c r="GQ177" i="57"/>
  <c r="EY69" i="57"/>
  <c r="EY68" i="57"/>
  <c r="CM152" i="57"/>
  <c r="CM153" i="57"/>
  <c r="CE176" i="57"/>
  <c r="CE177" i="57"/>
  <c r="DK68" i="57"/>
  <c r="DK69" i="57"/>
  <c r="W140" i="57"/>
  <c r="W141" i="57"/>
  <c r="AU176" i="57"/>
  <c r="AU177" i="57"/>
  <c r="AU129" i="57"/>
  <c r="GM177" i="57"/>
  <c r="GM176" i="57"/>
  <c r="EU92" i="57"/>
  <c r="EU93" i="57"/>
  <c r="BC80" i="57"/>
  <c r="BC81" i="57"/>
  <c r="FK117" i="57"/>
  <c r="FK116" i="57"/>
  <c r="EY140" i="57"/>
  <c r="EY141" i="57"/>
  <c r="BS129" i="57"/>
  <c r="BS128" i="57"/>
  <c r="DK140" i="57"/>
  <c r="DK141" i="57"/>
  <c r="CE152" i="57"/>
  <c r="CE153" i="57"/>
  <c r="BC105" i="57"/>
  <c r="BC104" i="57"/>
  <c r="AI188" i="57"/>
  <c r="AI189" i="57"/>
  <c r="AQ80" i="57"/>
  <c r="AQ81" i="57"/>
  <c r="EE92" i="57"/>
  <c r="EE93" i="57"/>
  <c r="CE188" i="57"/>
  <c r="CE189" i="57"/>
  <c r="EA152" i="57"/>
  <c r="EA153" i="57"/>
  <c r="AQ117" i="57"/>
  <c r="AQ116" i="57"/>
  <c r="EA93" i="57"/>
  <c r="EA92" i="57"/>
  <c r="FC165" i="57"/>
  <c r="FC164" i="57"/>
  <c r="FG68" i="57"/>
  <c r="FG69" i="57"/>
  <c r="BS105" i="57"/>
  <c r="BS104" i="57"/>
  <c r="EQ92" i="57"/>
  <c r="EQ93" i="57"/>
  <c r="CM188" i="57"/>
  <c r="CM189" i="57"/>
  <c r="CQ140" i="57"/>
  <c r="CQ141" i="57"/>
  <c r="W188" i="57"/>
  <c r="W189" i="57"/>
  <c r="K129" i="57"/>
  <c r="K128" i="57"/>
  <c r="AM92" i="57"/>
  <c r="AM93" i="57"/>
  <c r="DS68" i="57"/>
  <c r="DS69" i="57"/>
  <c r="FG153" i="57"/>
  <c r="FG152" i="57"/>
  <c r="GQ68" i="57"/>
  <c r="GQ69" i="57"/>
  <c r="AU105" i="57"/>
  <c r="AU104" i="57"/>
  <c r="AM129" i="57"/>
  <c r="AM128" i="57"/>
  <c r="AM57" i="57"/>
  <c r="AM56" i="57"/>
  <c r="FK44" i="57"/>
  <c r="FK45" i="57"/>
  <c r="DO56" i="57"/>
  <c r="DO57" i="57"/>
  <c r="G140" i="57"/>
  <c r="G141" i="57"/>
  <c r="CU189" i="57"/>
  <c r="CU188" i="57"/>
  <c r="DO177" i="57"/>
  <c r="DO176" i="57"/>
  <c r="BO165" i="57"/>
  <c r="BO164" i="57"/>
  <c r="CY92" i="57"/>
  <c r="CY93" i="57"/>
  <c r="CQ105" i="57"/>
  <c r="CQ104" i="57"/>
  <c r="DK92" i="57"/>
  <c r="DK93" i="57"/>
  <c r="DW140" i="57"/>
  <c r="DW141" i="57"/>
  <c r="EQ152" i="57"/>
  <c r="EQ153" i="57"/>
  <c r="GI153" i="57"/>
  <c r="GI152" i="57"/>
  <c r="EI152" i="57"/>
  <c r="EI153" i="57"/>
  <c r="FO140" i="57"/>
  <c r="FO141" i="57"/>
  <c r="AQ152" i="57"/>
  <c r="AQ153" i="57"/>
  <c r="GE141" i="57"/>
  <c r="GE140" i="57"/>
  <c r="W152" i="57"/>
  <c r="W153" i="57"/>
  <c r="BK92" i="57"/>
  <c r="BK93" i="57"/>
  <c r="DC176" i="57"/>
  <c r="DC177" i="57"/>
  <c r="EQ68" i="57"/>
  <c r="EQ69" i="57"/>
  <c r="EI92" i="57"/>
  <c r="EI93" i="57"/>
  <c r="EU140" i="57"/>
  <c r="EU141" i="57"/>
  <c r="FW21" i="57"/>
  <c r="FW20" i="57"/>
  <c r="AY165" i="57"/>
  <c r="AY164" i="57"/>
  <c r="BC128" i="57"/>
  <c r="BC129" i="57"/>
  <c r="AM117" i="57"/>
  <c r="AM116" i="57"/>
  <c r="FS128" i="57"/>
  <c r="FS129" i="57"/>
  <c r="FW104" i="57"/>
  <c r="FW105" i="57"/>
  <c r="G129" i="57"/>
  <c r="K188" i="57"/>
  <c r="K189" i="57"/>
  <c r="AU189" i="57"/>
  <c r="AU188" i="57"/>
  <c r="EY93" i="57"/>
  <c r="EY92" i="57"/>
  <c r="CY21" i="57"/>
  <c r="CY20" i="57"/>
  <c r="FW45" i="57"/>
  <c r="FW44" i="57"/>
  <c r="FS164" i="57"/>
  <c r="FS165" i="57"/>
  <c r="BS69" i="57"/>
  <c r="BS68" i="57"/>
  <c r="BC165" i="57"/>
  <c r="BC164" i="57"/>
  <c r="AA105" i="57"/>
  <c r="AA104" i="57"/>
  <c r="K165" i="57"/>
  <c r="K164" i="57"/>
  <c r="BC140" i="57"/>
  <c r="BC141" i="57"/>
  <c r="W45" i="57"/>
  <c r="W44" i="57"/>
  <c r="BO140" i="57"/>
  <c r="BO141" i="57"/>
  <c r="G57" i="57"/>
  <c r="G56" i="57"/>
  <c r="AM188" i="57"/>
  <c r="AM189" i="57"/>
  <c r="AA188" i="57"/>
  <c r="AA189" i="57"/>
  <c r="AI141" i="57"/>
  <c r="AI140" i="57"/>
  <c r="CI68" i="57"/>
  <c r="CI69" i="57"/>
  <c r="FS92" i="57"/>
  <c r="FS93" i="57"/>
  <c r="BG140" i="57"/>
  <c r="BG141" i="57"/>
  <c r="BS20" i="57"/>
  <c r="BS21" i="57"/>
  <c r="GM117" i="57"/>
  <c r="GM116" i="57"/>
  <c r="FW93" i="57"/>
  <c r="FW92" i="57"/>
  <c r="EM105" i="57"/>
  <c r="EM104" i="57"/>
  <c r="FC117" i="57"/>
  <c r="FC116" i="57"/>
  <c r="DS153" i="57"/>
  <c r="DS152" i="57"/>
  <c r="CY164" i="57"/>
  <c r="CY165" i="57"/>
  <c r="GM141" i="57"/>
  <c r="GM140" i="57"/>
  <c r="AA68" i="57"/>
  <c r="AA69" i="57"/>
  <c r="BW105" i="57"/>
  <c r="BW104" i="57"/>
  <c r="CM68" i="57"/>
  <c r="CM69" i="57"/>
  <c r="CY153" i="57"/>
  <c r="CY152" i="57"/>
  <c r="FK68" i="57"/>
  <c r="FK69" i="57"/>
  <c r="GA92" i="57"/>
  <c r="GA93" i="57"/>
  <c r="G153" i="57"/>
  <c r="G152" i="57"/>
  <c r="FC141" i="57"/>
  <c r="FC140" i="57"/>
  <c r="DW93" i="57"/>
  <c r="DW92" i="57"/>
  <c r="AE164" i="57"/>
  <c r="AE165" i="57"/>
  <c r="FG93" i="57"/>
  <c r="FG92" i="57"/>
  <c r="K141" i="57"/>
  <c r="K140" i="57"/>
  <c r="CE164" i="57"/>
  <c r="CE165" i="57"/>
  <c r="EY165" i="57"/>
  <c r="EY164" i="57"/>
  <c r="EU176" i="57"/>
  <c r="EU177" i="57"/>
  <c r="CA152" i="57"/>
  <c r="CA153" i="57"/>
  <c r="GI129" i="57"/>
  <c r="GI128" i="57"/>
  <c r="EE45" i="57"/>
  <c r="EE44" i="57"/>
  <c r="GI177" i="57"/>
  <c r="GI176" i="57"/>
  <c r="CU152" i="57"/>
  <c r="CU153" i="57"/>
  <c r="DC116" i="57"/>
  <c r="DC117" i="57"/>
  <c r="FG129" i="57"/>
  <c r="FG128" i="57"/>
  <c r="CM92" i="57"/>
  <c r="CM93" i="57"/>
  <c r="EM165" i="57"/>
  <c r="EM164" i="57"/>
  <c r="AY128" i="57"/>
  <c r="AY129" i="57"/>
  <c r="CQ152" i="57"/>
  <c r="CQ153" i="57"/>
  <c r="AY92" i="57"/>
  <c r="AY93" i="57"/>
  <c r="FC80" i="57"/>
  <c r="FC81" i="57"/>
  <c r="CY81" i="57"/>
  <c r="CY80" i="57"/>
  <c r="K92" i="57"/>
  <c r="K93" i="57"/>
  <c r="BO129" i="57"/>
  <c r="BO128" i="57"/>
  <c r="BG68" i="57"/>
  <c r="BG69" i="57"/>
  <c r="BK140" i="57"/>
  <c r="BK141" i="57"/>
  <c r="DK128" i="57"/>
  <c r="DK129" i="57"/>
  <c r="BS165" i="57"/>
  <c r="BS164" i="57"/>
  <c r="DK116" i="57"/>
  <c r="DK117" i="57"/>
  <c r="EE164" i="57"/>
  <c r="EE165" i="57"/>
  <c r="EU128" i="57"/>
  <c r="EU129" i="57"/>
  <c r="DG93" i="57"/>
  <c r="DG92" i="57"/>
  <c r="DW104" i="57"/>
  <c r="DW105" i="57"/>
  <c r="G69" i="57"/>
  <c r="G68" i="57"/>
  <c r="AM80" i="57"/>
  <c r="AM81" i="57"/>
  <c r="EU69" i="57"/>
  <c r="EU68" i="57"/>
  <c r="AM104" i="57"/>
  <c r="AM105" i="57"/>
  <c r="GM80" i="57"/>
  <c r="GM81" i="57"/>
  <c r="BK189" i="57"/>
  <c r="BK188" i="57"/>
  <c r="DO164" i="57"/>
  <c r="DO165" i="57"/>
  <c r="EQ105" i="57"/>
  <c r="EQ104" i="57"/>
  <c r="CE128" i="57"/>
  <c r="CE129" i="57"/>
  <c r="GE68" i="57"/>
  <c r="GE69" i="57"/>
  <c r="CE81" i="57"/>
  <c r="CE80" i="57"/>
  <c r="DG140" i="57"/>
  <c r="DG141" i="57"/>
  <c r="GQ164" i="57"/>
  <c r="GQ165" i="57"/>
  <c r="BK176" i="57"/>
  <c r="BK177" i="57"/>
  <c r="EE32" i="57"/>
  <c r="EE33" i="57"/>
  <c r="FS69" i="57"/>
  <c r="FS68" i="57"/>
  <c r="GE32" i="57"/>
  <c r="GE33" i="57"/>
  <c r="EM188" i="57"/>
  <c r="EM189" i="57"/>
  <c r="EA117" i="57"/>
  <c r="EA116" i="57"/>
  <c r="EM92" i="57"/>
  <c r="EM93" i="57"/>
  <c r="EQ164" i="57"/>
  <c r="EQ165" i="57"/>
  <c r="GQ129" i="57"/>
  <c r="GQ128" i="57"/>
  <c r="AA153" i="57"/>
  <c r="AA152" i="57"/>
  <c r="O117" i="57"/>
  <c r="O116" i="57"/>
  <c r="FW116" i="57"/>
  <c r="FW117" i="57"/>
  <c r="BS32" i="57"/>
  <c r="BS33" i="57"/>
  <c r="BC116" i="57"/>
  <c r="BC117" i="57"/>
  <c r="AE153" i="57"/>
  <c r="AE152" i="57"/>
  <c r="GA189" i="57"/>
  <c r="GA188" i="57"/>
  <c r="GA140" i="57"/>
  <c r="GA141" i="57"/>
  <c r="BW129" i="57"/>
  <c r="BW128" i="57"/>
  <c r="FC93" i="57"/>
  <c r="FC92" i="57"/>
  <c r="FK81" i="57"/>
  <c r="FK80" i="57"/>
  <c r="AM176" i="57"/>
  <c r="AM177" i="57"/>
  <c r="BC92" i="57"/>
  <c r="BC93" i="57"/>
  <c r="CA69" i="57"/>
  <c r="CA68" i="57"/>
  <c r="BS45" i="57"/>
  <c r="BS44" i="57"/>
  <c r="BO80" i="57"/>
  <c r="BO81" i="57"/>
  <c r="DC68" i="57"/>
  <c r="DC69" i="57"/>
  <c r="DO105" i="57"/>
  <c r="DO104" i="57"/>
  <c r="BW189" i="57"/>
  <c r="BW188" i="57"/>
  <c r="FC68" i="57"/>
  <c r="FC69" i="57"/>
  <c r="DC152" i="57"/>
  <c r="DC153" i="57"/>
  <c r="FK129" i="57"/>
  <c r="FK128" i="57"/>
  <c r="AI117" i="57"/>
  <c r="AI116" i="57"/>
  <c r="AY188" i="57"/>
  <c r="AY189" i="57"/>
  <c r="AY68" i="57"/>
  <c r="AY69" i="57"/>
  <c r="AM68" i="57"/>
  <c r="AM69" i="57"/>
  <c r="AY153" i="57"/>
  <c r="AY152" i="57"/>
  <c r="DW128" i="57"/>
  <c r="DW129" i="57"/>
  <c r="AQ128" i="57"/>
  <c r="AQ129" i="57"/>
  <c r="EQ140" i="57"/>
  <c r="EQ141" i="57"/>
  <c r="DO140" i="57"/>
  <c r="DO141" i="57"/>
  <c r="DC128" i="57"/>
  <c r="DC129" i="57"/>
  <c r="BS188" i="57"/>
  <c r="BS189" i="57"/>
  <c r="EE20" i="57"/>
  <c r="EE21" i="57"/>
  <c r="GQ152" i="57"/>
  <c r="GQ153" i="57"/>
  <c r="AQ188" i="57"/>
  <c r="AQ189" i="57"/>
  <c r="EE188" i="57"/>
  <c r="EE189" i="57"/>
  <c r="BW116" i="57"/>
  <c r="BW117" i="57"/>
  <c r="EI140" i="57"/>
  <c r="EI141" i="57"/>
  <c r="GE21" i="57"/>
  <c r="GE20" i="57"/>
  <c r="DW164" i="57"/>
  <c r="DW165" i="57"/>
  <c r="BW141" i="57"/>
  <c r="BW140" i="57"/>
  <c r="FW188" i="57"/>
  <c r="FW189" i="57"/>
  <c r="FW153" i="57"/>
  <c r="FW152" i="57"/>
  <c r="EE129" i="57"/>
  <c r="EE128" i="57"/>
  <c r="EY152" i="57"/>
  <c r="EY153" i="57"/>
  <c r="CA92" i="57"/>
  <c r="CA93" i="57"/>
  <c r="CY33" i="57"/>
  <c r="CY32" i="57"/>
  <c r="CY140" i="57"/>
  <c r="CY141" i="57"/>
  <c r="GI105" i="57"/>
  <c r="GI104" i="57"/>
  <c r="GQ116" i="57"/>
  <c r="GQ117" i="57"/>
  <c r="AQ69" i="57"/>
  <c r="AQ68" i="57"/>
  <c r="EQ176" i="57"/>
  <c r="EQ177" i="57"/>
  <c r="DW117" i="57"/>
  <c r="DW116" i="57"/>
  <c r="G117" i="57"/>
  <c r="G116" i="57"/>
  <c r="FS104" i="57"/>
  <c r="FS105" i="57"/>
  <c r="CI92" i="57"/>
  <c r="CI93" i="57"/>
  <c r="FW80" i="57"/>
  <c r="FW81" i="57"/>
  <c r="CI32" i="57"/>
  <c r="CI33" i="57"/>
  <c r="S105" i="57"/>
  <c r="S104" i="57"/>
  <c r="GM189" i="57"/>
  <c r="GM188" i="57"/>
  <c r="DC140" i="57"/>
  <c r="DC141" i="57"/>
  <c r="BC56" i="57"/>
  <c r="BC57" i="57"/>
  <c r="FK177" i="57"/>
  <c r="FK176" i="57"/>
  <c r="W104" i="57"/>
  <c r="W105" i="57"/>
  <c r="FG176" i="57"/>
  <c r="FG177" i="57"/>
  <c r="DG81" i="57"/>
  <c r="DG80" i="57"/>
  <c r="W68" i="57"/>
  <c r="W69" i="57"/>
  <c r="BW92" i="57"/>
  <c r="BW93" i="57"/>
  <c r="AM32" i="57"/>
  <c r="AM33" i="57"/>
  <c r="AM44" i="57"/>
  <c r="AM45" i="57"/>
  <c r="FO189" i="57"/>
  <c r="FO188" i="57"/>
  <c r="FO105" i="57"/>
  <c r="FO104" i="57"/>
  <c r="O141" i="57"/>
  <c r="O140" i="57"/>
  <c r="O104" i="57"/>
  <c r="O105" i="57"/>
  <c r="FS81" i="57"/>
  <c r="FS80" i="57"/>
  <c r="BK116" i="57"/>
  <c r="BK117" i="57"/>
  <c r="EE117" i="57"/>
  <c r="EE116" i="57"/>
  <c r="CI164" i="57"/>
  <c r="CI165" i="57"/>
  <c r="AA164" i="57"/>
  <c r="AA165" i="57"/>
  <c r="CE105" i="57"/>
  <c r="CE104" i="57"/>
  <c r="AE117" i="57"/>
  <c r="AE116" i="57"/>
  <c r="GQ189" i="57"/>
  <c r="GQ188" i="57"/>
  <c r="EM129" i="57"/>
  <c r="EM128" i="57"/>
  <c r="EI104" i="57"/>
  <c r="EI105" i="57"/>
  <c r="CA104" i="57"/>
  <c r="CA105" i="57"/>
  <c r="DG153" i="57"/>
  <c r="DG152" i="57"/>
  <c r="EI80" i="57"/>
  <c r="EI81" i="57"/>
  <c r="GQ93" i="57"/>
  <c r="GQ92" i="57"/>
  <c r="FS176" i="57"/>
  <c r="FS177" i="57"/>
  <c r="FG140" i="57"/>
  <c r="FG141" i="57"/>
  <c r="DO117" i="57"/>
  <c r="DO116" i="57"/>
  <c r="O164" i="57"/>
  <c r="O165" i="57"/>
  <c r="BO68" i="57"/>
  <c r="BO69" i="57"/>
  <c r="DO44" i="57"/>
  <c r="DO45" i="57"/>
  <c r="FK56" i="57"/>
  <c r="FK57" i="57"/>
  <c r="EA104" i="57"/>
  <c r="EA105" i="57"/>
  <c r="CE117" i="57"/>
  <c r="CE116" i="57"/>
  <c r="FW165" i="57"/>
  <c r="FW164" i="57"/>
  <c r="DW80" i="57"/>
  <c r="DW81" i="57"/>
  <c r="S177" i="57"/>
  <c r="S176" i="57"/>
  <c r="AU92" i="57"/>
  <c r="AU93" i="57"/>
  <c r="DW189" i="57"/>
  <c r="DW188" i="57"/>
  <c r="FW140" i="57"/>
  <c r="FW141" i="57"/>
  <c r="BK81" i="57"/>
  <c r="BK80" i="57"/>
  <c r="BK69" i="57"/>
  <c r="BK68" i="57"/>
  <c r="GA116" i="57"/>
  <c r="GA117" i="57"/>
  <c r="DO128" i="57"/>
  <c r="DO129" i="57"/>
  <c r="EY129" i="57"/>
  <c r="EY128" i="57"/>
  <c r="AA140" i="57"/>
  <c r="AA141"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<sst xmlns="http://schemas.openxmlformats.org/spreadsheetml/2006/main" count="12698" uniqueCount="76">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</sst>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8"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71">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0" xfId="4" applyFont="1" applyAlignment="1" applyProtection="1">
      <alignment horizontal="center" vertical="center"/>
      <protection locked="0"/>
    </xf>
    <xf numFmtId="9" fontId="5" fillId="0" borderId="0" xfId="4" applyFont="1" applyAlignment="1" applyProtection="1">
      <alignment horizontal="center" vertical="center"/>
      <protection hidden="1"/>
    </xf>
    <xf numFmtId="9" fontId="5" fillId="0" borderId="15" xfId="4" applyFont="1" applyBorder="1" applyAlignment="1" applyProtection="1">
      <alignment horizontal="center" vertical="center"/>
      <protection hidden="1"/>
    </xf>
    <xf numFmtId="17" fontId="47"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0" fontId="41" fillId="0" borderId="0" xfId="0" applyFont="1" applyAlignment="1">
      <alignment horizontal="left" vertical="center" wrapText="1"/>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6" fontId="26" fillId="6" borderId="0"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6"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FF0000"/>
      </font>
    </dxf>
    <dxf>
      <font>
        <color rgb="FF00B050"/>
      </font>
    </dxf>
    <dxf>
      <font>
        <color rgb="FF00B050"/>
      </font>
    </dxf>
    <dxf>
      <font>
        <color auto="1"/>
      </font>
    </dxf>
    <dxf>
      <font>
        <color rgb="FFFF0000"/>
      </font>
    </dxf>
    <dxf>
      <font>
        <color rgb="FFFF0000"/>
      </font>
    </dxf>
    <dxf>
      <font>
        <color auto="1"/>
      </font>
    </dxf>
    <dxf>
      <font>
        <color rgb="FF00B050"/>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auto="1"/>
      </font>
    </dxf>
    <dxf>
      <font>
        <color rgb="FFFF0000"/>
      </font>
    </dxf>
    <dxf>
      <font>
        <color rgb="FF00B050"/>
      </font>
    </dxf>
    <dxf>
      <font>
        <color rgb="FFFF0000"/>
      </font>
    </dxf>
    <dxf>
      <font>
        <color auto="1"/>
      </font>
    </dxf>
    <dxf>
      <font>
        <color auto="1"/>
      </font>
    </dxf>
    <dxf>
      <font>
        <color rgb="FFFF0000"/>
      </font>
    </dxf>
    <dxf>
      <font>
        <color rgb="FF00B050"/>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180975</xdr:rowOff>
    </xdr:from>
    <xdr:to>
      <xdr:col>1</xdr:col>
      <xdr:colOff>363724</xdr:colOff>
      <xdr:row>4</xdr:row>
      <xdr:rowOff>139700</xdr:rowOff>
    </xdr:to>
    <xdr:pic>
      <xdr:nvPicPr>
        <xdr:cNvPr id="5" name="Picture 4">
          <a:extLst>
            <a:ext uri="{FF2B5EF4-FFF2-40B4-BE49-F238E27FC236}">
              <a16:creationId xmlns:a16="http://schemas.microsoft.com/office/drawing/2014/main" id="{1360DF8E-CD20-4FAB-A96B-AD397F98E5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47700"/>
          <a:ext cx="1306699"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130175</xdr:rowOff>
    </xdr:from>
    <xdr:to>
      <xdr:col>1</xdr:col>
      <xdr:colOff>363724</xdr:colOff>
      <xdr:row>4</xdr:row>
      <xdr:rowOff>92075</xdr:rowOff>
    </xdr:to>
    <xdr:pic>
      <xdr:nvPicPr>
        <xdr:cNvPr id="5" name="Picture 4">
          <a:extLst>
            <a:ext uri="{FF2B5EF4-FFF2-40B4-BE49-F238E27FC236}">
              <a16:creationId xmlns:a16="http://schemas.microsoft.com/office/drawing/2014/main" id="{D17E4B59-37B8-4F65-9254-D53B3FBBAE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96900"/>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187325</xdr:rowOff>
    </xdr:from>
    <xdr:to>
      <xdr:col>1</xdr:col>
      <xdr:colOff>363724</xdr:colOff>
      <xdr:row>4</xdr:row>
      <xdr:rowOff>149225</xdr:rowOff>
    </xdr:to>
    <xdr:pic>
      <xdr:nvPicPr>
        <xdr:cNvPr id="5" name="Picture 4">
          <a:extLst>
            <a:ext uri="{FF2B5EF4-FFF2-40B4-BE49-F238E27FC236}">
              <a16:creationId xmlns:a16="http://schemas.microsoft.com/office/drawing/2014/main" id="{42036CD4-33B9-45F0-8284-E3109E27EE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54050"/>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168275</xdr:rowOff>
    </xdr:from>
    <xdr:to>
      <xdr:col>1</xdr:col>
      <xdr:colOff>363724</xdr:colOff>
      <xdr:row>4</xdr:row>
      <xdr:rowOff>133350</xdr:rowOff>
    </xdr:to>
    <xdr:pic>
      <xdr:nvPicPr>
        <xdr:cNvPr id="5" name="Picture 4">
          <a:extLst>
            <a:ext uri="{FF2B5EF4-FFF2-40B4-BE49-F238E27FC236}">
              <a16:creationId xmlns:a16="http://schemas.microsoft.com/office/drawing/2014/main" id="{74212129-DDF0-441F-AC52-F77108B907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35000"/>
          <a:ext cx="1306699" cy="45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152400</xdr:rowOff>
    </xdr:from>
    <xdr:to>
      <xdr:col>1</xdr:col>
      <xdr:colOff>363724</xdr:colOff>
      <xdr:row>4</xdr:row>
      <xdr:rowOff>114300</xdr:rowOff>
    </xdr:to>
    <xdr:pic>
      <xdr:nvPicPr>
        <xdr:cNvPr id="6" name="Picture 5">
          <a:extLst>
            <a:ext uri="{FF2B5EF4-FFF2-40B4-BE49-F238E27FC236}">
              <a16:creationId xmlns:a16="http://schemas.microsoft.com/office/drawing/2014/main" id="{046D9E1D-94AF-45F0-A355-F33183EFC4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19125"/>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187325</xdr:rowOff>
    </xdr:from>
    <xdr:to>
      <xdr:col>1</xdr:col>
      <xdr:colOff>363724</xdr:colOff>
      <xdr:row>4</xdr:row>
      <xdr:rowOff>149225</xdr:rowOff>
    </xdr:to>
    <xdr:pic>
      <xdr:nvPicPr>
        <xdr:cNvPr id="5" name="Picture 4">
          <a:extLst>
            <a:ext uri="{FF2B5EF4-FFF2-40B4-BE49-F238E27FC236}">
              <a16:creationId xmlns:a16="http://schemas.microsoft.com/office/drawing/2014/main" id="{D75269B7-018A-4372-A191-76C56B600C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54050"/>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161925</xdr:rowOff>
    </xdr:from>
    <xdr:to>
      <xdr:col>1</xdr:col>
      <xdr:colOff>363724</xdr:colOff>
      <xdr:row>4</xdr:row>
      <xdr:rowOff>123825</xdr:rowOff>
    </xdr:to>
    <xdr:pic>
      <xdr:nvPicPr>
        <xdr:cNvPr id="5" name="Picture 4">
          <a:extLst>
            <a:ext uri="{FF2B5EF4-FFF2-40B4-BE49-F238E27FC236}">
              <a16:creationId xmlns:a16="http://schemas.microsoft.com/office/drawing/2014/main" id="{4F930A10-9AB2-4B5B-BCA4-7B36D3A270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28650"/>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351710</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942738</xdr:colOff>
      <xdr:row>2</xdr:row>
      <xdr:rowOff>254635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3</xdr:row>
      <xdr:rowOff>0</xdr:rowOff>
    </xdr:from>
    <xdr:to>
      <xdr:col>2</xdr:col>
      <xdr:colOff>1303524</xdr:colOff>
      <xdr:row>4</xdr:row>
      <xdr:rowOff>133350</xdr:rowOff>
    </xdr:to>
    <xdr:pic>
      <xdr:nvPicPr>
        <xdr:cNvPr id="3" name="Picture 2">
          <a:extLst>
            <a:ext uri="{FF2B5EF4-FFF2-40B4-BE49-F238E27FC236}">
              <a16:creationId xmlns:a16="http://schemas.microsoft.com/office/drawing/2014/main" id="{CA5E5846-E7C8-4F5D-B675-7472EFBAE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3875"/>
          <a:ext cx="1303524"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2</xdr:row>
      <xdr:rowOff>323849</xdr:rowOff>
    </xdr:from>
    <xdr:to>
      <xdr:col>3</xdr:col>
      <xdr:colOff>103374</xdr:colOff>
      <xdr:row>4</xdr:row>
      <xdr:rowOff>133349</xdr:rowOff>
    </xdr:to>
    <xdr:pic>
      <xdr:nvPicPr>
        <xdr:cNvPr id="6" name="Picture 5">
          <a:extLst>
            <a:ext uri="{FF2B5EF4-FFF2-40B4-BE49-F238E27FC236}">
              <a16:creationId xmlns:a16="http://schemas.microsoft.com/office/drawing/2014/main" id="{7396D98F-B61B-444D-A9B9-968458E8D0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3874"/>
          <a:ext cx="1303524"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76200</xdr:rowOff>
    </xdr:from>
    <xdr:to>
      <xdr:col>1</xdr:col>
      <xdr:colOff>363724</xdr:colOff>
      <xdr:row>4</xdr:row>
      <xdr:rowOff>34925</xdr:rowOff>
    </xdr:to>
    <xdr:pic>
      <xdr:nvPicPr>
        <xdr:cNvPr id="5" name="Picture 4">
          <a:extLst>
            <a:ext uri="{FF2B5EF4-FFF2-40B4-BE49-F238E27FC236}">
              <a16:creationId xmlns:a16="http://schemas.microsoft.com/office/drawing/2014/main" id="{C8658277-83D4-4677-B13C-E95747A8C0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42925"/>
          <a:ext cx="1306699"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25400</xdr:rowOff>
    </xdr:from>
    <xdr:to>
      <xdr:col>1</xdr:col>
      <xdr:colOff>360549</xdr:colOff>
      <xdr:row>3</xdr:row>
      <xdr:rowOff>187325</xdr:rowOff>
    </xdr:to>
    <xdr:pic>
      <xdr:nvPicPr>
        <xdr:cNvPr id="5" name="Picture 4">
          <a:extLst>
            <a:ext uri="{FF2B5EF4-FFF2-40B4-BE49-F238E27FC236}">
              <a16:creationId xmlns:a16="http://schemas.microsoft.com/office/drawing/2014/main" id="{41EE273C-1B21-4054-9CA3-182890F62E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92125"/>
          <a:ext cx="1303524"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9525</xdr:colOff>
      <xdr:row>2</xdr:row>
      <xdr:rowOff>95250</xdr:rowOff>
    </xdr:from>
    <xdr:to>
      <xdr:col>1</xdr:col>
      <xdr:colOff>373249</xdr:colOff>
      <xdr:row>4</xdr:row>
      <xdr:rowOff>57150</xdr:rowOff>
    </xdr:to>
    <xdr:pic>
      <xdr:nvPicPr>
        <xdr:cNvPr id="5" name="Picture 4">
          <a:extLst>
            <a:ext uri="{FF2B5EF4-FFF2-40B4-BE49-F238E27FC236}">
              <a16:creationId xmlns:a16="http://schemas.microsoft.com/office/drawing/2014/main" id="{E02A46DA-5742-40B5-AD40-9B65E3CC2B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561975"/>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3</xdr:row>
      <xdr:rowOff>0</xdr:rowOff>
    </xdr:from>
    <xdr:to>
      <xdr:col>1</xdr:col>
      <xdr:colOff>363724</xdr:colOff>
      <xdr:row>5</xdr:row>
      <xdr:rowOff>63500</xdr:rowOff>
    </xdr:to>
    <xdr:pic>
      <xdr:nvPicPr>
        <xdr:cNvPr id="7" name="Picture 6">
          <a:extLst>
            <a:ext uri="{FF2B5EF4-FFF2-40B4-BE49-F238E27FC236}">
              <a16:creationId xmlns:a16="http://schemas.microsoft.com/office/drawing/2014/main" id="{6FA6ED84-F17A-43D5-B1CB-C80CDFF47F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52475"/>
          <a:ext cx="1306699"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123825</xdr:rowOff>
    </xdr:from>
    <xdr:to>
      <xdr:col>1</xdr:col>
      <xdr:colOff>363724</xdr:colOff>
      <xdr:row>4</xdr:row>
      <xdr:rowOff>85725</xdr:rowOff>
    </xdr:to>
    <xdr:pic>
      <xdr:nvPicPr>
        <xdr:cNvPr id="5" name="Picture 4">
          <a:extLst>
            <a:ext uri="{FF2B5EF4-FFF2-40B4-BE49-F238E27FC236}">
              <a16:creationId xmlns:a16="http://schemas.microsoft.com/office/drawing/2014/main" id="{9E07A9DF-96CC-4BB1-A680-26CDBC69B7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90550"/>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80" zoomScaleNormal="80" workbookViewId="0">
      <selection activeCell="E48" sqref="E48"/>
    </sheetView>
  </sheetViews>
  <sheetFormatPr defaultRowHeight="14.5" x14ac:dyDescent="0.35"/>
  <sheetData>
    <row r="6" spans="1:4" ht="23.15" customHeight="1" x14ac:dyDescent="0.35"/>
    <row r="7" spans="1:4" ht="23.5" x14ac:dyDescent="0.55000000000000004">
      <c r="A7" s="22" t="s">
        <v>34</v>
      </c>
    </row>
    <row r="8" spans="1:4" x14ac:dyDescent="0.35">
      <c r="A8" s="23" t="s">
        <v>35</v>
      </c>
    </row>
    <row r="9" spans="1:4" x14ac:dyDescent="0.35">
      <c r="A9" s="23" t="s">
        <v>36</v>
      </c>
    </row>
    <row r="11" spans="1:4" ht="15.5" x14ac:dyDescent="0.35">
      <c r="C11" s="24" t="s">
        <v>37</v>
      </c>
      <c r="D11" s="23"/>
    </row>
    <row r="12" spans="1:4" x14ac:dyDescent="0.35">
      <c r="C12" s="23"/>
      <c r="D12" s="23"/>
    </row>
    <row r="13" spans="1:4" x14ac:dyDescent="0.35">
      <c r="C13" s="125" t="s">
        <v>38</v>
      </c>
      <c r="D13" s="23"/>
    </row>
    <row r="14" spans="1:4" x14ac:dyDescent="0.35">
      <c r="C14" s="125" t="s">
        <v>39</v>
      </c>
      <c r="D14" s="23"/>
    </row>
    <row r="15" spans="1:4" x14ac:dyDescent="0.35">
      <c r="C15" s="125" t="s">
        <v>40</v>
      </c>
      <c r="D15" s="23"/>
    </row>
    <row r="16" spans="1:4" x14ac:dyDescent="0.35">
      <c r="C16" s="25" t="s">
        <v>52</v>
      </c>
      <c r="D16" s="23"/>
    </row>
    <row r="17" spans="3:4" x14ac:dyDescent="0.35">
      <c r="C17" s="23"/>
      <c r="D17" s="25" t="s">
        <v>41</v>
      </c>
    </row>
    <row r="18" spans="3:4" x14ac:dyDescent="0.35">
      <c r="C18" s="23"/>
      <c r="D18" s="179" t="s">
        <v>6</v>
      </c>
    </row>
    <row r="19" spans="3:4" x14ac:dyDescent="0.35">
      <c r="C19" s="23"/>
      <c r="D19" s="179" t="s">
        <v>8</v>
      </c>
    </row>
    <row r="20" spans="3:4" x14ac:dyDescent="0.35">
      <c r="C20" s="23"/>
      <c r="D20" s="25" t="s">
        <v>42</v>
      </c>
    </row>
    <row r="21" spans="3:4" x14ac:dyDescent="0.35">
      <c r="C21" s="23"/>
      <c r="D21" s="179" t="s">
        <v>43</v>
      </c>
    </row>
    <row r="22" spans="3:4" x14ac:dyDescent="0.35">
      <c r="C22" s="23"/>
      <c r="D22" s="179" t="s">
        <v>44</v>
      </c>
    </row>
    <row r="23" spans="3:4" x14ac:dyDescent="0.35">
      <c r="C23" s="23"/>
      <c r="D23" s="179" t="s">
        <v>11</v>
      </c>
    </row>
    <row r="24" spans="3:4" x14ac:dyDescent="0.35">
      <c r="C24" s="23"/>
      <c r="D24" s="25" t="s">
        <v>45</v>
      </c>
    </row>
    <row r="25" spans="3:4" x14ac:dyDescent="0.35">
      <c r="C25" s="23"/>
      <c r="D25" s="179" t="s">
        <v>32</v>
      </c>
    </row>
    <row r="26" spans="3:4" x14ac:dyDescent="0.35">
      <c r="C26" s="23"/>
      <c r="D26" s="179" t="s">
        <v>12</v>
      </c>
    </row>
    <row r="27" spans="3:4" x14ac:dyDescent="0.35">
      <c r="C27" s="23"/>
      <c r="D27" s="179" t="s">
        <v>46</v>
      </c>
    </row>
    <row r="28" spans="3:4" x14ac:dyDescent="0.35">
      <c r="C28" s="23"/>
      <c r="D28" s="25" t="s">
        <v>47</v>
      </c>
    </row>
    <row r="29" spans="3:4" x14ac:dyDescent="0.35">
      <c r="C29" s="23"/>
      <c r="D29" s="179" t="s">
        <v>48</v>
      </c>
    </row>
    <row r="30" spans="3:4" x14ac:dyDescent="0.35">
      <c r="C30" s="23"/>
      <c r="D30" s="179" t="s">
        <v>49</v>
      </c>
    </row>
    <row r="31" spans="3:4" x14ac:dyDescent="0.35">
      <c r="C31" s="23"/>
      <c r="D31" s="25" t="s">
        <v>50</v>
      </c>
    </row>
    <row r="32" spans="3:4" x14ac:dyDescent="0.35">
      <c r="C32" s="23"/>
      <c r="D32" s="179" t="s">
        <v>33</v>
      </c>
    </row>
    <row r="33" spans="1:16" x14ac:dyDescent="0.35">
      <c r="C33" s="23"/>
      <c r="D33" s="25" t="s">
        <v>30</v>
      </c>
    </row>
    <row r="34" spans="1:16" x14ac:dyDescent="0.35">
      <c r="C34" s="23"/>
      <c r="D34" s="179" t="s">
        <v>51</v>
      </c>
    </row>
    <row r="36" spans="1:16" x14ac:dyDescent="0.35">
      <c r="A36" s="235" t="s">
        <v>75</v>
      </c>
      <c r="B36" s="235"/>
      <c r="C36" s="235"/>
      <c r="D36" s="235"/>
      <c r="E36" s="235"/>
      <c r="F36" s="235"/>
      <c r="G36" s="235"/>
      <c r="H36" s="235"/>
      <c r="I36" s="235"/>
      <c r="J36" s="235"/>
      <c r="K36" s="235"/>
      <c r="L36" s="235"/>
      <c r="M36" s="235"/>
      <c r="N36" s="235"/>
      <c r="O36" s="235"/>
      <c r="P36" s="235"/>
    </row>
    <row r="37" spans="1:16" x14ac:dyDescent="0.35">
      <c r="A37" s="235"/>
      <c r="B37" s="235"/>
      <c r="C37" s="235"/>
      <c r="D37" s="235"/>
      <c r="E37" s="235"/>
      <c r="F37" s="235"/>
      <c r="G37" s="235"/>
      <c r="H37" s="235"/>
      <c r="I37" s="235"/>
      <c r="J37" s="235"/>
      <c r="K37" s="235"/>
      <c r="L37" s="235"/>
      <c r="M37" s="235"/>
      <c r="N37" s="235"/>
      <c r="O37" s="235"/>
      <c r="P37" s="235"/>
    </row>
    <row r="38" spans="1:16" x14ac:dyDescent="0.35">
      <c r="A38" s="235"/>
      <c r="B38" s="235"/>
      <c r="C38" s="235"/>
      <c r="D38" s="235"/>
      <c r="E38" s="235"/>
      <c r="F38" s="235"/>
      <c r="G38" s="235"/>
      <c r="H38" s="235"/>
      <c r="I38" s="235"/>
      <c r="J38" s="235"/>
      <c r="K38" s="235"/>
      <c r="L38" s="235"/>
      <c r="M38" s="235"/>
      <c r="N38" s="235"/>
      <c r="O38" s="235"/>
      <c r="P38" s="235"/>
    </row>
    <row r="39" spans="1:16" x14ac:dyDescent="0.35">
      <c r="A39" s="235"/>
      <c r="B39" s="235"/>
      <c r="C39" s="235"/>
      <c r="D39" s="235"/>
      <c r="E39" s="235"/>
      <c r="F39" s="235"/>
      <c r="G39" s="235"/>
      <c r="H39" s="235"/>
      <c r="I39" s="235"/>
      <c r="J39" s="235"/>
      <c r="K39" s="235"/>
      <c r="L39" s="235"/>
      <c r="M39" s="235"/>
      <c r="N39" s="235"/>
      <c r="O39" s="235"/>
      <c r="P39" s="235"/>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F28" sqref="F28"/>
    </sheetView>
  </sheetViews>
  <sheetFormatPr defaultColWidth="9.36328125" defaultRowHeight="14.5" x14ac:dyDescent="0.35"/>
  <cols>
    <col min="1" max="1" width="13.54296875" style="64" customWidth="1"/>
    <col min="2" max="2" width="9" style="64" customWidth="1"/>
    <col min="3" max="3" width="7.6328125" style="64" customWidth="1"/>
    <col min="4" max="4" width="7.08984375" style="64" customWidth="1"/>
    <col min="5" max="5" width="8.54296875" style="64" customWidth="1"/>
    <col min="6" max="6" width="9.36328125" style="64" customWidth="1"/>
    <col min="7" max="7" width="8.36328125" style="64" customWidth="1"/>
    <col min="8" max="8" width="8.90625" style="64" customWidth="1"/>
    <col min="9" max="9" width="8.36328125" style="64" customWidth="1"/>
    <col min="10" max="10" width="7.54296875" style="64" customWidth="1"/>
    <col min="11" max="11" width="8.36328125" style="64" customWidth="1"/>
    <col min="12" max="15" width="9.36328125" style="64"/>
    <col min="16" max="16" width="9.453125" style="64" customWidth="1"/>
    <col min="17" max="16384" width="9.3632812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60" t="s">
        <v>75</v>
      </c>
      <c r="B20" s="260"/>
      <c r="C20" s="260"/>
      <c r="D20" s="260"/>
      <c r="E20" s="260"/>
      <c r="F20" s="260"/>
      <c r="G20" s="260"/>
      <c r="H20" s="260"/>
      <c r="I20" s="260"/>
      <c r="J20" s="260"/>
      <c r="K20" s="260"/>
      <c r="L20" s="260"/>
      <c r="M20" s="260"/>
      <c r="N20" s="260"/>
      <c r="O20" s="260"/>
      <c r="P20" s="260"/>
    </row>
    <row r="21" spans="1:16" x14ac:dyDescent="0.35">
      <c r="A21" s="260"/>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A24" sqref="A24"/>
    </sheetView>
  </sheetViews>
  <sheetFormatPr defaultColWidth="9.36328125" defaultRowHeight="14.5" x14ac:dyDescent="0.35"/>
  <cols>
    <col min="1" max="1" width="13.54296875" style="64" customWidth="1"/>
    <col min="2" max="2" width="9" style="64" customWidth="1"/>
    <col min="3" max="3" width="7.6328125" style="64" customWidth="1"/>
    <col min="4" max="4" width="7.08984375" style="64" customWidth="1"/>
    <col min="5" max="5" width="8.54296875" style="64" customWidth="1"/>
    <col min="6" max="6" width="9.36328125" style="64" customWidth="1"/>
    <col min="7" max="7" width="8.36328125" style="64" customWidth="1"/>
    <col min="8" max="8" width="8.90625" style="64" customWidth="1"/>
    <col min="9" max="9" width="8.36328125" style="64" customWidth="1"/>
    <col min="10" max="10" width="7.54296875" style="64" customWidth="1"/>
    <col min="11" max="11" width="8.36328125" style="64" customWidth="1"/>
    <col min="12" max="15" width="9.36328125" style="64"/>
    <col min="16" max="16" width="9.453125" style="64" customWidth="1"/>
    <col min="17" max="16384" width="9.3632812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60" t="s">
        <v>75</v>
      </c>
      <c r="B20" s="260"/>
      <c r="C20" s="260"/>
      <c r="D20" s="260"/>
      <c r="E20" s="260"/>
      <c r="F20" s="260"/>
      <c r="G20" s="260"/>
      <c r="H20" s="260"/>
      <c r="I20" s="260"/>
      <c r="J20" s="260"/>
      <c r="K20" s="260"/>
      <c r="L20" s="260"/>
      <c r="M20" s="260"/>
      <c r="N20" s="260"/>
      <c r="O20" s="260"/>
      <c r="P20" s="260"/>
    </row>
    <row r="21" spans="1:16" x14ac:dyDescent="0.35">
      <c r="A21" s="260"/>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24" sqref="A24"/>
    </sheetView>
  </sheetViews>
  <sheetFormatPr defaultColWidth="9.36328125" defaultRowHeight="14.5" x14ac:dyDescent="0.35"/>
  <cols>
    <col min="1" max="1" width="13.54296875" style="64" customWidth="1"/>
    <col min="2" max="2" width="9" style="64" customWidth="1"/>
    <col min="3" max="3" width="7.6328125" style="64" customWidth="1"/>
    <col min="4" max="4" width="7.08984375" style="64" customWidth="1"/>
    <col min="5" max="5" width="8.54296875" style="64" customWidth="1"/>
    <col min="6" max="6" width="9.36328125" style="64" customWidth="1"/>
    <col min="7" max="7" width="8.36328125" style="64" customWidth="1"/>
    <col min="8" max="8" width="8.90625" style="64" customWidth="1"/>
    <col min="9" max="9" width="8.36328125" style="64" customWidth="1"/>
    <col min="10" max="10" width="7.54296875" style="64" customWidth="1"/>
    <col min="11" max="11" width="8.36328125" style="64" customWidth="1"/>
    <col min="12" max="15" width="9.36328125" style="64"/>
    <col min="16" max="16" width="9.453125" style="64" customWidth="1"/>
    <col min="17" max="16384" width="9.3632812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60" t="s">
        <v>75</v>
      </c>
      <c r="B20" s="260"/>
      <c r="C20" s="260"/>
      <c r="D20" s="260"/>
      <c r="E20" s="260"/>
      <c r="F20" s="260"/>
      <c r="G20" s="260"/>
      <c r="H20" s="260"/>
      <c r="I20" s="260"/>
      <c r="J20" s="260"/>
      <c r="K20" s="260"/>
      <c r="L20" s="260"/>
      <c r="M20" s="260"/>
      <c r="N20" s="260"/>
      <c r="O20" s="260"/>
      <c r="P20" s="260"/>
    </row>
    <row r="21" spans="1:16" x14ac:dyDescent="0.35">
      <c r="A21" s="260"/>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24" sqref="A24"/>
    </sheetView>
  </sheetViews>
  <sheetFormatPr defaultColWidth="9.36328125" defaultRowHeight="14.5" x14ac:dyDescent="0.35"/>
  <cols>
    <col min="1" max="1" width="13.54296875" style="64" customWidth="1"/>
    <col min="2" max="2" width="9" style="64" customWidth="1"/>
    <col min="3" max="3" width="7.6328125" style="64" customWidth="1"/>
    <col min="4" max="4" width="7.08984375" style="64" customWidth="1"/>
    <col min="5" max="5" width="8.54296875" style="64" customWidth="1"/>
    <col min="6" max="6" width="9.36328125" style="64" customWidth="1"/>
    <col min="7" max="7" width="8.36328125" style="64" customWidth="1"/>
    <col min="8" max="8" width="8.90625" style="64" customWidth="1"/>
    <col min="9" max="9" width="8.36328125" style="64" customWidth="1"/>
    <col min="10" max="10" width="7.54296875" style="64" customWidth="1"/>
    <col min="11" max="11" width="8.36328125" style="64" customWidth="1"/>
    <col min="12" max="15" width="9.36328125" style="64"/>
    <col min="16" max="16" width="9.453125" style="64" customWidth="1"/>
    <col min="17" max="16384" width="9.3632812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60" t="s">
        <v>75</v>
      </c>
      <c r="B20" s="260"/>
      <c r="C20" s="260"/>
      <c r="D20" s="260"/>
      <c r="E20" s="260"/>
      <c r="F20" s="260"/>
      <c r="G20" s="260"/>
      <c r="H20" s="260"/>
      <c r="I20" s="260"/>
      <c r="J20" s="260"/>
      <c r="K20" s="260"/>
      <c r="L20" s="260"/>
      <c r="M20" s="260"/>
      <c r="N20" s="260"/>
      <c r="O20" s="260"/>
      <c r="P20" s="260"/>
    </row>
    <row r="21" spans="1:16" x14ac:dyDescent="0.35">
      <c r="A21" s="260"/>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A24" sqref="A24"/>
    </sheetView>
  </sheetViews>
  <sheetFormatPr defaultColWidth="9.36328125" defaultRowHeight="14.5" x14ac:dyDescent="0.35"/>
  <cols>
    <col min="1" max="1" width="13.54296875" style="64" customWidth="1"/>
    <col min="2" max="2" width="9" style="64" customWidth="1"/>
    <col min="3" max="3" width="7.6328125" style="64" customWidth="1"/>
    <col min="4" max="4" width="7.08984375" style="64" customWidth="1"/>
    <col min="5" max="5" width="8.54296875" style="64" customWidth="1"/>
    <col min="6" max="6" width="9.36328125" style="64" customWidth="1"/>
    <col min="7" max="7" width="8.36328125" style="64" customWidth="1"/>
    <col min="8" max="8" width="8.90625" style="64" customWidth="1"/>
    <col min="9" max="9" width="8.36328125" style="64" customWidth="1"/>
    <col min="10" max="10" width="7.54296875" style="64" customWidth="1"/>
    <col min="11" max="11" width="8.36328125" style="64" customWidth="1"/>
    <col min="12" max="15" width="9.36328125" style="64"/>
    <col min="16" max="16" width="9.453125" style="64" customWidth="1"/>
    <col min="17" max="16384" width="9.3632812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60" t="s">
        <v>75</v>
      </c>
      <c r="B20" s="260"/>
      <c r="C20" s="260"/>
      <c r="D20" s="260"/>
      <c r="E20" s="260"/>
      <c r="F20" s="260"/>
      <c r="G20" s="260"/>
      <c r="H20" s="260"/>
      <c r="I20" s="260"/>
      <c r="J20" s="260"/>
      <c r="K20" s="260"/>
      <c r="L20" s="260"/>
      <c r="M20" s="260"/>
      <c r="N20" s="260"/>
      <c r="O20" s="260"/>
      <c r="P20" s="260"/>
    </row>
    <row r="21" spans="1:16" x14ac:dyDescent="0.35">
      <c r="A21" s="260"/>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A24" sqref="A24"/>
    </sheetView>
  </sheetViews>
  <sheetFormatPr defaultColWidth="9.36328125" defaultRowHeight="14.5" x14ac:dyDescent="0.35"/>
  <cols>
    <col min="1" max="1" width="13.54296875" style="64" customWidth="1"/>
    <col min="2" max="2" width="9" style="64" customWidth="1"/>
    <col min="3" max="3" width="7.6328125" style="64" customWidth="1"/>
    <col min="4" max="4" width="7.08984375" style="64" customWidth="1"/>
    <col min="5" max="5" width="8.54296875" style="64" customWidth="1"/>
    <col min="6" max="6" width="9.36328125" style="64" customWidth="1"/>
    <col min="7" max="7" width="8.36328125" style="64" customWidth="1"/>
    <col min="8" max="8" width="8.90625" style="64" customWidth="1"/>
    <col min="9" max="9" width="8.36328125" style="64" customWidth="1"/>
    <col min="10" max="10" width="7.54296875" style="64" customWidth="1"/>
    <col min="11" max="11" width="8.36328125" style="64" customWidth="1"/>
    <col min="12" max="15" width="9.36328125" style="64"/>
    <col min="16" max="16" width="9.453125" style="64" customWidth="1"/>
    <col min="17" max="16384" width="9.3632812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60" t="s">
        <v>75</v>
      </c>
      <c r="B20" s="260"/>
      <c r="C20" s="260"/>
      <c r="D20" s="260"/>
      <c r="E20" s="260"/>
      <c r="F20" s="260"/>
      <c r="G20" s="260"/>
      <c r="H20" s="260"/>
      <c r="I20" s="260"/>
      <c r="J20" s="260"/>
      <c r="K20" s="260"/>
      <c r="L20" s="260"/>
      <c r="M20" s="260"/>
      <c r="N20" s="260"/>
      <c r="O20" s="260"/>
      <c r="P20" s="260"/>
    </row>
    <row r="21" spans="1:16" x14ac:dyDescent="0.35">
      <c r="A21" s="260"/>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24" sqref="A24"/>
    </sheetView>
  </sheetViews>
  <sheetFormatPr defaultColWidth="9.36328125" defaultRowHeight="14.5" x14ac:dyDescent="0.35"/>
  <cols>
    <col min="1" max="1" width="13.54296875" style="64" customWidth="1"/>
    <col min="2" max="2" width="9" style="64" customWidth="1"/>
    <col min="3" max="3" width="7.6328125" style="64" customWidth="1"/>
    <col min="4" max="4" width="7.08984375" style="64" customWidth="1"/>
    <col min="5" max="5" width="8.54296875" style="64" customWidth="1"/>
    <col min="6" max="6" width="9.36328125" style="64" customWidth="1"/>
    <col min="7" max="7" width="8.36328125" style="64" customWidth="1"/>
    <col min="8" max="8" width="8.90625" style="64" customWidth="1"/>
    <col min="9" max="9" width="8.36328125" style="64" customWidth="1"/>
    <col min="10" max="10" width="7.54296875" style="64" customWidth="1"/>
    <col min="11" max="11" width="8.36328125" style="64" customWidth="1"/>
    <col min="12" max="15" width="9.36328125" style="64"/>
    <col min="16" max="16" width="9.453125" style="64" customWidth="1"/>
    <col min="17" max="16384" width="9.3632812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60" t="s">
        <v>75</v>
      </c>
      <c r="B20" s="260"/>
      <c r="C20" s="260"/>
      <c r="D20" s="260"/>
      <c r="E20" s="260"/>
      <c r="F20" s="260"/>
      <c r="G20" s="260"/>
      <c r="H20" s="260"/>
      <c r="I20" s="260"/>
      <c r="J20" s="260"/>
      <c r="K20" s="260"/>
      <c r="L20" s="260"/>
      <c r="M20" s="260"/>
      <c r="N20" s="260"/>
      <c r="O20" s="260"/>
      <c r="P20" s="260"/>
    </row>
    <row r="21" spans="1:16" x14ac:dyDescent="0.35">
      <c r="A21" s="260"/>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A41" sqref="A41"/>
    </sheetView>
  </sheetViews>
  <sheetFormatPr defaultColWidth="9.36328125" defaultRowHeight="14.5" x14ac:dyDescent="0.35"/>
  <cols>
    <col min="1" max="1" width="13.54296875" style="64" customWidth="1"/>
    <col min="2" max="2" width="9" style="64" customWidth="1"/>
    <col min="3" max="3" width="7.6328125" style="64" customWidth="1"/>
    <col min="4" max="4" width="7.08984375" style="64" customWidth="1"/>
    <col min="5" max="5" width="8.54296875" style="64" customWidth="1"/>
    <col min="6" max="6" width="9.36328125" style="64" customWidth="1"/>
    <col min="7" max="7" width="8.36328125" style="64" customWidth="1"/>
    <col min="8" max="8" width="8.90625" style="64" customWidth="1"/>
    <col min="9" max="9" width="8.36328125" style="64" customWidth="1"/>
    <col min="10" max="10" width="7.54296875" style="64" customWidth="1"/>
    <col min="11" max="11" width="8.36328125" style="64" customWidth="1"/>
    <col min="12" max="15" width="9.36328125" style="64"/>
    <col min="16" max="16" width="9.453125" style="64" customWidth="1"/>
    <col min="17" max="16384" width="9.3632812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60" t="s">
        <v>75</v>
      </c>
      <c r="B20" s="260"/>
      <c r="C20" s="260"/>
      <c r="D20" s="260"/>
      <c r="E20" s="260"/>
      <c r="F20" s="260"/>
      <c r="G20" s="260"/>
      <c r="H20" s="260"/>
      <c r="I20" s="260"/>
      <c r="J20" s="260"/>
      <c r="K20" s="260"/>
      <c r="L20" s="260"/>
      <c r="M20" s="260"/>
      <c r="N20" s="260"/>
      <c r="O20" s="260"/>
      <c r="P20" s="260"/>
    </row>
    <row r="21" spans="1:16" x14ac:dyDescent="0.35">
      <c r="A21" s="260"/>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36328125" defaultRowHeight="14.5" x14ac:dyDescent="0.35"/>
  <cols>
    <col min="1" max="1" width="13.54296875" style="64" customWidth="1"/>
    <col min="2" max="2" width="27" style="64" bestFit="1" customWidth="1"/>
    <col min="3" max="3" width="10.90625" style="64" bestFit="1" customWidth="1"/>
    <col min="4" max="10" width="5.08984375" style="64" bestFit="1" customWidth="1"/>
    <col min="11" max="11" width="6.54296875" style="64" customWidth="1"/>
    <col min="12" max="15" width="9.36328125" style="64"/>
    <col min="16" max="16" width="9.453125" style="64" customWidth="1"/>
    <col min="17" max="16384" width="9.36328125" style="64"/>
  </cols>
  <sheetData>
    <row r="2" spans="2:15" ht="22.5" x14ac:dyDescent="0.35">
      <c r="B2" s="75" t="s">
        <v>58</v>
      </c>
    </row>
    <row r="3" spans="2:15" ht="22.5" customHeight="1" x14ac:dyDescent="0.35">
      <c r="B3" s="55" t="s">
        <v>59</v>
      </c>
    </row>
    <row r="4" spans="2:15" ht="15.5" x14ac:dyDescent="0.35">
      <c r="B4" s="53" t="s">
        <v>60</v>
      </c>
    </row>
    <row r="5" spans="2:15" x14ac:dyDescent="0.35">
      <c r="B5" s="54" t="s">
        <v>61</v>
      </c>
    </row>
    <row r="7" spans="2:15" x14ac:dyDescent="0.35">
      <c r="B7" s="236">
        <v>45933</v>
      </c>
      <c r="C7" s="237"/>
      <c r="D7" s="240"/>
      <c r="E7" s="240"/>
      <c r="F7" s="240"/>
      <c r="G7" s="240"/>
      <c r="H7" s="240"/>
      <c r="I7" s="240"/>
      <c r="J7" s="240"/>
      <c r="K7" s="241"/>
    </row>
    <row r="8" spans="2:15" x14ac:dyDescent="0.35">
      <c r="B8" s="238"/>
      <c r="C8" s="239"/>
      <c r="D8" s="242" t="s">
        <v>18</v>
      </c>
      <c r="E8" s="242"/>
      <c r="F8" s="242" t="s">
        <v>23</v>
      </c>
      <c r="G8" s="242"/>
      <c r="H8" s="242" t="s">
        <v>24</v>
      </c>
      <c r="I8" s="242"/>
      <c r="J8" s="242" t="s">
        <v>25</v>
      </c>
      <c r="K8" s="243"/>
    </row>
    <row r="9" spans="2:15" x14ac:dyDescent="0.35">
      <c r="B9" s="37" t="s">
        <v>26</v>
      </c>
      <c r="C9" s="38" t="s">
        <v>7</v>
      </c>
      <c r="D9" s="39">
        <f>VLOOKUP($B$7,'WEEKLY DATA'!$C$9:$GQ$1345,2)</f>
        <v>380</v>
      </c>
      <c r="E9" s="49">
        <f>VLOOKUP($B$7,'WEEKLY DATA'!$C$9:$GQ$1345,3)</f>
        <v>390</v>
      </c>
      <c r="F9" s="51">
        <f>VLOOKUP($B$7,'WEEKLY DATA'!$C$9:$GQ$1345,6)</f>
        <v>365</v>
      </c>
      <c r="G9" s="49">
        <f>VLOOKUP($B$7,'WEEKLY DATA'!$C$9:$GQ$1345,7)</f>
        <v>375</v>
      </c>
      <c r="H9" s="51">
        <f>VLOOKUP($B$7,'WEEKLY DATA'!$C$9:$GQ$1345,10)</f>
        <v>435</v>
      </c>
      <c r="I9" s="49">
        <f>VLOOKUP($B$7,'WEEKLY DATA'!$C$9:$GQ$1345,11)</f>
        <v>445</v>
      </c>
      <c r="J9" s="39">
        <f>VLOOKUP($B$7,'WEEKLY DATA'!$C$9:$GQ$1345,14)</f>
        <v>350</v>
      </c>
      <c r="K9" s="40">
        <f>VLOOKUP($B$7,'WEEKLY DATA'!$C$9:$GQ$1345,15)</f>
        <v>360</v>
      </c>
    </row>
    <row r="10" spans="2:15" x14ac:dyDescent="0.35">
      <c r="B10" s="41"/>
      <c r="C10" s="42" t="s">
        <v>4</v>
      </c>
      <c r="D10" s="248" t="str">
        <f>VLOOKUP($B$7,'WEEKLY DATA'!$C$9:$GQ$1345,5)</f>
        <v>Steady</v>
      </c>
      <c r="E10" s="249" t="e">
        <f>VLOOKUP($B$7,'[1]Grain - Fill sheet'!$A$3:$GK$1106,3)</f>
        <v>#REF!</v>
      </c>
      <c r="F10" s="250">
        <f>VLOOKUP($B$7,'WEEKLY DATA'!$C$9:$GQ$1345,9)</f>
        <v>5</v>
      </c>
      <c r="G10" s="249" t="e">
        <f>VLOOKUP($B$7,'[1]Grain - Fill sheet'!$A$3:$GK$1106,3)</f>
        <v>#REF!</v>
      </c>
      <c r="H10" s="250">
        <f>VLOOKUP($B$7,'WEEKLY DATA'!$C$9:$GQ$1345,13)</f>
        <v>10</v>
      </c>
      <c r="I10" s="249" t="e">
        <f>VLOOKUP($B$7,'[1]Grain - Fill sheet'!$A$3:$GK$1106,3)</f>
        <v>#REF!</v>
      </c>
      <c r="J10" s="248">
        <f>VLOOKUP($B$7,'WEEKLY DATA'!$C$9:$GQ$1345,17)</f>
        <v>-5</v>
      </c>
      <c r="K10" s="251" t="e">
        <f>VLOOKUP($B$7,'[1]Grain - Fill sheet'!$A$3:$GK$1106,3)</f>
        <v>#REF!</v>
      </c>
    </row>
    <row r="11" spans="2:15" x14ac:dyDescent="0.35">
      <c r="B11" s="26" t="s">
        <v>8</v>
      </c>
      <c r="C11" s="27" t="s">
        <v>7</v>
      </c>
      <c r="D11" s="28">
        <f>VLOOKUP($B$7,'WEEKLY DATA'!$C$9:$GQ$1345,18)</f>
        <v>310</v>
      </c>
      <c r="E11" s="50">
        <f>VLOOKUP($B$7,'WEEKLY DATA'!$C$9:$GQ$1345,19)</f>
        <v>320</v>
      </c>
      <c r="F11" s="52">
        <f>VLOOKUP($B$7,'WEEKLY DATA'!$C$9:$GQ$1345,22)</f>
        <v>295</v>
      </c>
      <c r="G11" s="50">
        <f>VLOOKUP($B$7,'WEEKLY DATA'!$C$9:$GQ$1345,23)</f>
        <v>305</v>
      </c>
      <c r="H11" s="52">
        <f>VLOOKUP($B$7,'WEEKLY DATA'!$C$9:$GQ$1345,26)</f>
        <v>415</v>
      </c>
      <c r="I11" s="50">
        <f>VLOOKUP($B$7,'WEEKLY DATA'!$C$9:$GQ$1345,27)</f>
        <v>425</v>
      </c>
      <c r="J11" s="28">
        <f>VLOOKUP($B$7,'WEEKLY DATA'!$C$9:$GQ$1345,30)</f>
        <v>305</v>
      </c>
      <c r="K11" s="29">
        <f>VLOOKUP($B$7,'WEEKLY DATA'!$C$9:$GQ$1345,31)</f>
        <v>315</v>
      </c>
      <c r="M11" s="64" t="s">
        <v>17</v>
      </c>
    </row>
    <row r="12" spans="2:15" ht="15" customHeight="1" x14ac:dyDescent="0.35">
      <c r="B12" s="30"/>
      <c r="C12" s="31" t="s">
        <v>4</v>
      </c>
      <c r="D12" s="244" t="str">
        <f>VLOOKUP($B$7,'WEEKLY DATA'!$C$9:$GQ$1345,21)</f>
        <v>Steady</v>
      </c>
      <c r="E12" s="245" t="e">
        <f>VLOOKUP($B$7,'[1]Grain - Fill sheet'!$A$3:$GK$1106,3)</f>
        <v>#REF!</v>
      </c>
      <c r="F12" s="246">
        <f>VLOOKUP($B$7,'WEEKLY DATA'!$C$9:$GQ$1345,25)</f>
        <v>5</v>
      </c>
      <c r="G12" s="245" t="e">
        <f>VLOOKUP($B$7,'[1]Grain - Fill sheet'!$A$3:$GK$1106,3)</f>
        <v>#REF!</v>
      </c>
      <c r="H12" s="246">
        <f>VLOOKUP($B$7,'WEEKLY DATA'!$C$9:$GQ$1345,29)</f>
        <v>10</v>
      </c>
      <c r="I12" s="245" t="e">
        <f>VLOOKUP($B$7,'[1]Grain - Fill sheet'!$A$3:$GK$1106,3)</f>
        <v>#REF!</v>
      </c>
      <c r="J12" s="244" t="str">
        <f>VLOOKUP($B$7,'WEEKLY DATA'!$C$9:$GQ$1345,33)</f>
        <v>Steady</v>
      </c>
      <c r="K12" s="247" t="e">
        <f>VLOOKUP($B$7,'[1]Grain - Fill sheet'!$A$3:$GK$1106,3)</f>
        <v>#REF!</v>
      </c>
      <c r="O12" s="69"/>
    </row>
    <row r="13" spans="2:15" x14ac:dyDescent="0.35">
      <c r="B13" s="37" t="s">
        <v>57</v>
      </c>
      <c r="C13" s="38" t="s">
        <v>7</v>
      </c>
      <c r="D13" s="39">
        <f>VLOOKUP($B$7,'WEEKLY DATA'!$C$9:$GQ$1345,34)</f>
        <v>310</v>
      </c>
      <c r="E13" s="49">
        <f>VLOOKUP($B$7,'WEEKLY DATA'!$C$9:$GQ$1345,35)</f>
        <v>320</v>
      </c>
      <c r="F13" s="51">
        <f>VLOOKUP($B$7,'WEEKLY DATA'!$C$9:$GQ$1345,38)</f>
        <v>290</v>
      </c>
      <c r="G13" s="49">
        <f>VLOOKUP($B$7,'WEEKLY DATA'!$C$9:$GQ$1345,39)</f>
        <v>300</v>
      </c>
      <c r="H13" s="51">
        <f>VLOOKUP($B$7,'WEEKLY DATA'!$C$9:$GQ$1345,42)</f>
        <v>425</v>
      </c>
      <c r="I13" s="49">
        <f>VLOOKUP($B$7,'WEEKLY DATA'!$C$9:$GQ$1345,43)</f>
        <v>435</v>
      </c>
      <c r="J13" s="39">
        <f>VLOOKUP($B$7,'WEEKLY DATA'!$C$9:$GQ$1345,46)</f>
        <v>335</v>
      </c>
      <c r="K13" s="40">
        <f>VLOOKUP($B$7,'WEEKLY DATA'!$C$9:$GQ$1345,47)</f>
        <v>345</v>
      </c>
    </row>
    <row r="14" spans="2:15" ht="15" customHeight="1" x14ac:dyDescent="0.35">
      <c r="B14" s="43"/>
      <c r="C14" s="42" t="s">
        <v>4</v>
      </c>
      <c r="D14" s="248" t="str">
        <f>VLOOKUP($B$7,'WEEKLY DATA'!$C$9:$GQ$1345,37)</f>
        <v>Steady</v>
      </c>
      <c r="E14" s="249"/>
      <c r="F14" s="250" t="str">
        <f>VLOOKUP($B$7,'WEEKLY DATA'!$C$9:$GQ$1345,41)</f>
        <v>Steady</v>
      </c>
      <c r="G14" s="249"/>
      <c r="H14" s="250">
        <f>VLOOKUP($B$7,'WEEKLY DATA'!$C$9:$GQ$1345,45)</f>
        <v>10</v>
      </c>
      <c r="I14" s="249"/>
      <c r="J14" s="248" t="str">
        <f>VLOOKUP($B$7,'WEEKLY DATA'!$C$9:$GQ$1345,49)</f>
        <v>Steady</v>
      </c>
      <c r="K14" s="251"/>
    </row>
    <row r="15" spans="2:15" x14ac:dyDescent="0.35">
      <c r="B15" s="26" t="s">
        <v>44</v>
      </c>
      <c r="C15" s="27" t="s">
        <v>7</v>
      </c>
      <c r="D15" s="28">
        <f>VLOOKUP($B$7,'WEEKLY DATA'!$C$9:$GQ$1345,50)</f>
        <v>315</v>
      </c>
      <c r="E15" s="50">
        <f>VLOOKUP($B$7,'WEEKLY DATA'!$C$9:$GQ$1345,51)</f>
        <v>325</v>
      </c>
      <c r="F15" s="52">
        <f>VLOOKUP($B$7,'WEEKLY DATA'!$C$9:$GQ$1345,54)</f>
        <v>305</v>
      </c>
      <c r="G15" s="50">
        <f>VLOOKUP($B$7,'WEEKLY DATA'!$C$9:$GQ$1345,55)</f>
        <v>315</v>
      </c>
      <c r="H15" s="52">
        <f>VLOOKUP($B$7,'WEEKLY DATA'!$C$9:$GQ$1345,58)</f>
        <v>405</v>
      </c>
      <c r="I15" s="50">
        <f>VLOOKUP($B$7,'WEEKLY DATA'!$C$9:$GQ$1345,59)</f>
        <v>415</v>
      </c>
      <c r="J15" s="28">
        <f>VLOOKUP($B$7,'WEEKLY DATA'!$C$9:$GQ$1345,62)</f>
        <v>325</v>
      </c>
      <c r="K15" s="29">
        <f>VLOOKUP($B$7,'WEEKLY DATA'!$C$9:$GQ$1345,63)</f>
        <v>335</v>
      </c>
    </row>
    <row r="16" spans="2:15" ht="15" customHeight="1" x14ac:dyDescent="0.35">
      <c r="B16" s="30"/>
      <c r="C16" s="31" t="s">
        <v>4</v>
      </c>
      <c r="D16" s="252">
        <f>VLOOKUP($B$7,'WEEKLY DATA'!$C$9:$GQ$1345,53)</f>
        <v>-5</v>
      </c>
      <c r="E16" s="253" t="e">
        <f>VLOOKUP($B$7,'[1]Grain - Fill sheet'!$A$3:$GK$1106,3)</f>
        <v>#REF!</v>
      </c>
      <c r="F16" s="254" t="str">
        <f>VLOOKUP($B$7,'WEEKLY DATA'!$C$9:$GQ$1345,57)</f>
        <v>Steady</v>
      </c>
      <c r="G16" s="253" t="e">
        <f>VLOOKUP($B$7,'[1]Grain - Fill sheet'!$A$3:$GK$1106,3)</f>
        <v>#REF!</v>
      </c>
      <c r="H16" s="254">
        <f>VLOOKUP($B$7,'WEEKLY DATA'!$C$9:$GQ$1345,61)</f>
        <v>10</v>
      </c>
      <c r="I16" s="253"/>
      <c r="J16" s="244" t="str">
        <f>VLOOKUP($B$7,'WEEKLY DATA'!$C$9:$GQ$1345,65)</f>
        <v>Steady</v>
      </c>
      <c r="K16" s="247"/>
    </row>
    <row r="17" spans="2:11" ht="26.25" customHeight="1" x14ac:dyDescent="0.35">
      <c r="B17" s="33"/>
      <c r="C17" s="36"/>
      <c r="D17" s="255" t="s">
        <v>18</v>
      </c>
      <c r="E17" s="255"/>
      <c r="F17" s="255" t="s">
        <v>23</v>
      </c>
      <c r="G17" s="255"/>
      <c r="H17" s="255" t="s">
        <v>24</v>
      </c>
      <c r="I17" s="255"/>
      <c r="J17" s="255" t="s">
        <v>27</v>
      </c>
      <c r="K17" s="256"/>
    </row>
    <row r="18" spans="2:11" ht="19.5" customHeight="1" x14ac:dyDescent="0.35">
      <c r="B18" s="37" t="s">
        <v>11</v>
      </c>
      <c r="C18" s="38" t="s">
        <v>7</v>
      </c>
      <c r="D18" s="39">
        <f>VLOOKUP($B$7,'WEEKLY DATA'!$C$9:$GQ$1345,66)</f>
        <v>335</v>
      </c>
      <c r="E18" s="49">
        <f>VLOOKUP($B$7,'WEEKLY DATA'!$C$9:$GQ$1345,67)</f>
        <v>345</v>
      </c>
      <c r="F18" s="51">
        <f>VLOOKUP($B$7,'WEEKLY DATA'!$C$9:$GQ$1345,70)</f>
        <v>280</v>
      </c>
      <c r="G18" s="49">
        <f>VLOOKUP($B$7,'WEEKLY DATA'!$C$9:$GQ$1345,71)</f>
        <v>290</v>
      </c>
      <c r="H18" s="51">
        <f>VLOOKUP($B$7,'WEEKLY DATA'!$C$9:$GQ$1345,74)</f>
        <v>425</v>
      </c>
      <c r="I18" s="49">
        <f>VLOOKUP($B$7,'WEEKLY DATA'!$C$9:$GQ$1345,75)</f>
        <v>435</v>
      </c>
      <c r="J18" s="39">
        <f>VLOOKUP($B$7,'WEEKLY DATA'!$C$9:$GQ$1345,78)</f>
        <v>490</v>
      </c>
      <c r="K18" s="40">
        <f>VLOOKUP($B$7,'WEEKLY DATA'!$C$9:$GQ$1345,79)</f>
        <v>500</v>
      </c>
    </row>
    <row r="19" spans="2:11" ht="15" customHeight="1" x14ac:dyDescent="0.35">
      <c r="B19" s="43"/>
      <c r="C19" s="42" t="s">
        <v>4</v>
      </c>
      <c r="D19" s="248" t="str">
        <f>VLOOKUP($B$7,'WEEKLY DATA'!$C$9:$GQ$1345,69)</f>
        <v>Steady</v>
      </c>
      <c r="E19" s="249" t="e">
        <f>VLOOKUP($B$7,'[1]Grain - Fill sheet'!$A$3:$GK$1106,3)</f>
        <v>#REF!</v>
      </c>
      <c r="F19" s="250">
        <f>VLOOKUP($B$7,'WEEKLY DATA'!$C$9:$GQ$1345,73)</f>
        <v>5</v>
      </c>
      <c r="G19" s="249" t="e">
        <f>VLOOKUP($B$7,'[1]Grain - Fill sheet'!$A$3:$GK$1106,3)</f>
        <v>#REF!</v>
      </c>
      <c r="H19" s="250">
        <f>VLOOKUP($B$7,'WEEKLY DATA'!$C$9:$GQ$1345,77)</f>
        <v>10</v>
      </c>
      <c r="I19" s="249" t="e">
        <f>VLOOKUP($B$7,'[1]Grain - Fill sheet'!$A$3:$GK$1106,3)</f>
        <v>#REF!</v>
      </c>
      <c r="J19" s="248" t="str">
        <f>VLOOKUP($B$7,'WEEKLY DATA'!$C$9:$GQ$1345,81)</f>
        <v>Steady</v>
      </c>
      <c r="K19" s="251" t="e">
        <f>VLOOKUP($B$7,'[1]Grain - Fill sheet'!$A$3:$GK$1106,3)</f>
        <v>#REF!</v>
      </c>
    </row>
    <row r="20" spans="2:11" x14ac:dyDescent="0.35">
      <c r="B20" s="26" t="s">
        <v>32</v>
      </c>
      <c r="C20" s="27" t="s">
        <v>7</v>
      </c>
      <c r="D20" s="28">
        <f>VLOOKUP($B$7,'WEEKLY DATA'!$C$9:$GQ$1345,82)</f>
        <v>325</v>
      </c>
      <c r="E20" s="50">
        <f>VLOOKUP($B$7,'WEEKLY DATA'!$C$9:$GQ$1345,83)</f>
        <v>335</v>
      </c>
      <c r="F20" s="52">
        <f>VLOOKUP($B$7,'WEEKLY DATA'!$C$9:$GQ$1345,86)</f>
        <v>295</v>
      </c>
      <c r="G20" s="50">
        <f>VLOOKUP($B$7,'WEEKLY DATA'!$C$9:$GQ$1345,87)</f>
        <v>305</v>
      </c>
      <c r="H20" s="52">
        <f>VLOOKUP($B$7,'WEEKLY DATA'!$C$9:$GQ$1345,90)</f>
        <v>425</v>
      </c>
      <c r="I20" s="50">
        <f>VLOOKUP($B$7,'WEEKLY DATA'!$C$9:$GQ$1345,91)</f>
        <v>435</v>
      </c>
      <c r="J20" s="28">
        <f>VLOOKUP($B$7,'WEEKLY DATA'!$C$9:$GQ$1345,94)</f>
        <v>490</v>
      </c>
      <c r="K20" s="29">
        <f>VLOOKUP($B$7,'WEEKLY DATA'!$C$9:$GQ$1345,95)</f>
        <v>500</v>
      </c>
    </row>
    <row r="21" spans="2:11" ht="15" customHeight="1" x14ac:dyDescent="0.35">
      <c r="B21" s="30"/>
      <c r="C21" s="31" t="s">
        <v>4</v>
      </c>
      <c r="D21" s="244" t="str">
        <f>VLOOKUP($B$7,'WEEKLY DATA'!$C$9:$GQ$1345,85)</f>
        <v>Steady</v>
      </c>
      <c r="E21" s="245" t="e">
        <f>VLOOKUP($B$7,'[1]Grain - Fill sheet'!$A$3:$GK$1106,3)</f>
        <v>#REF!</v>
      </c>
      <c r="F21" s="246">
        <f>VLOOKUP($B$7,'WEEKLY DATA'!$C$9:$GQ$1345,89)</f>
        <v>-10</v>
      </c>
      <c r="G21" s="245" t="e">
        <f>VLOOKUP($B$7,'[1]Grain - Fill sheet'!$A$3:$GK$1106,3)</f>
        <v>#REF!</v>
      </c>
      <c r="H21" s="246">
        <f>VLOOKUP($B$7,'WEEKLY DATA'!$C$9:$GQ$1345,93)</f>
        <v>10</v>
      </c>
      <c r="I21" s="245" t="e">
        <f>VLOOKUP($B$7,'[1]Grain - Fill sheet'!$A$3:$GK$1106,3)</f>
        <v>#REF!</v>
      </c>
      <c r="J21" s="244" t="str">
        <f>VLOOKUP($B$7,'WEEKLY DATA'!$C$9:$GQ$1345,97)</f>
        <v>Steady</v>
      </c>
      <c r="K21" s="247" t="e">
        <f>VLOOKUP($B$7,'[1]Grain - Fill sheet'!$A$3:$GK$1106,3)</f>
        <v>#REF!</v>
      </c>
    </row>
    <row r="22" spans="2:11" x14ac:dyDescent="0.35">
      <c r="B22" s="37" t="s">
        <v>21</v>
      </c>
      <c r="C22" s="38" t="s">
        <v>7</v>
      </c>
      <c r="D22" s="39">
        <f>VLOOKUP($B$7,'WEEKLY DATA'!$C$9:$GQ$1345,98)</f>
        <v>345</v>
      </c>
      <c r="E22" s="49">
        <f>VLOOKUP($B$7,'WEEKLY DATA'!$C$9:$GQ$1345,99)</f>
        <v>355</v>
      </c>
      <c r="F22" s="51">
        <f>VLOOKUP($B$7,'WEEKLY DATA'!$C$9:$GQ$1345,102)</f>
        <v>315</v>
      </c>
      <c r="G22" s="49">
        <f>VLOOKUP($B$7,'WEEKLY DATA'!$C$9:$GQ$1345,103)</f>
        <v>325</v>
      </c>
      <c r="H22" s="51">
        <f>VLOOKUP($B$7,'WEEKLY DATA'!$C$9:$GQ$1345,106)</f>
        <v>425</v>
      </c>
      <c r="I22" s="49">
        <f>VLOOKUP($B$7,'WEEKLY DATA'!$C$9:$GQ$1345,107)</f>
        <v>435</v>
      </c>
      <c r="J22" s="39">
        <f>VLOOKUP($B$7,'WEEKLY DATA'!$C$9:$GQ$1345,110)</f>
        <v>505</v>
      </c>
      <c r="K22" s="40">
        <f>VLOOKUP($B$7,'WEEKLY DATA'!$C$9:$GQ$1345,111)</f>
        <v>515</v>
      </c>
    </row>
    <row r="23" spans="2:11" ht="15" customHeight="1" x14ac:dyDescent="0.35">
      <c r="B23" s="41"/>
      <c r="C23" s="42" t="s">
        <v>4</v>
      </c>
      <c r="D23" s="248" t="str">
        <f>VLOOKUP($B$7,'WEEKLY DATA'!$C$9:$GQ$1345,101)</f>
        <v>Steady</v>
      </c>
      <c r="E23" s="249" t="e">
        <f>VLOOKUP($B$7,'[1]Grain - Fill sheet'!$A$3:$GK$1106,3)</f>
        <v>#REF!</v>
      </c>
      <c r="F23" s="250">
        <f>VLOOKUP($B$7,'WEEKLY DATA'!$C$9:$GQ$1345,105)</f>
        <v>5</v>
      </c>
      <c r="G23" s="249" t="e">
        <f>VLOOKUP($B$7,'[1]Grain - Fill sheet'!$A$3:$GK$1106,3)</f>
        <v>#REF!</v>
      </c>
      <c r="H23" s="250">
        <f>VLOOKUP($B$7,'WEEKLY DATA'!$C$9:$GQ$1345,109)</f>
        <v>10</v>
      </c>
      <c r="I23" s="249" t="e">
        <f>VLOOKUP($B$7,'[1]Grain - Fill sheet'!$A$3:$GK$1106,3)</f>
        <v>#REF!</v>
      </c>
      <c r="J23" s="248" t="str">
        <f>VLOOKUP($B$7,'WEEKLY DATA'!$C$9:$GQ$1345,113)</f>
        <v>Steady</v>
      </c>
      <c r="K23" s="251" t="e">
        <f>VLOOKUP($B$7,'[1]Grain - Fill sheet'!$A$3:$GK$1106,3)</f>
        <v>#REF!</v>
      </c>
    </row>
    <row r="24" spans="2:11" x14ac:dyDescent="0.35">
      <c r="B24" s="26" t="s">
        <v>56</v>
      </c>
      <c r="C24" s="27" t="s">
        <v>7</v>
      </c>
      <c r="D24" s="28">
        <f>VLOOKUP($B$7,'WEEKLY DATA'!$C$9:$GQ$1345,114)</f>
        <v>295</v>
      </c>
      <c r="E24" s="50">
        <f>VLOOKUP($B$7,'WEEKLY DATA'!$C$9:$GQ$1345,115)</f>
        <v>305</v>
      </c>
      <c r="F24" s="52">
        <f>VLOOKUP($B$7,'WEEKLY DATA'!$C$9:$GQ$1345,118)</f>
        <v>280</v>
      </c>
      <c r="G24" s="50">
        <f>VLOOKUP($B$7,'WEEKLY DATA'!$C$9:$GQ$1345,119)</f>
        <v>290</v>
      </c>
      <c r="H24" s="52">
        <f>VLOOKUP($B$7,'WEEKLY DATA'!$C$9:$GQ$1345,122)</f>
        <v>425</v>
      </c>
      <c r="I24" s="50">
        <f>VLOOKUP($B$7,'WEEKLY DATA'!$C$9:$GQ$1345,123)</f>
        <v>435</v>
      </c>
      <c r="J24" s="28">
        <f>VLOOKUP($B$7,'WEEKLY DATA'!$C$9:$GQ$1345,126)</f>
        <v>490</v>
      </c>
      <c r="K24" s="29">
        <f>VLOOKUP($B$7,'WEEKLY DATA'!$C$9:$GQ$1345,127)</f>
        <v>500</v>
      </c>
    </row>
    <row r="25" spans="2:11" ht="15" customHeight="1" x14ac:dyDescent="0.35">
      <c r="B25" s="30"/>
      <c r="C25" s="31" t="s">
        <v>4</v>
      </c>
      <c r="D25" s="244">
        <f>VLOOKUP($B$7,'WEEKLY DATA'!$C$9:$GQ$1345,117)</f>
        <v>-5</v>
      </c>
      <c r="E25" s="245" t="e">
        <f>VLOOKUP($B$7,'[1]Grain - Fill sheet'!$A$3:$GK$1106,3)</f>
        <v>#REF!</v>
      </c>
      <c r="F25" s="246">
        <f>VLOOKUP($B$7,'WEEKLY DATA'!$C$9:$GQ$1345,121)</f>
        <v>5</v>
      </c>
      <c r="G25" s="245" t="e">
        <f>VLOOKUP($B$7,'[1]Grain - Fill sheet'!$A$3:$GK$1106,3)</f>
        <v>#REF!</v>
      </c>
      <c r="H25" s="246">
        <f>VLOOKUP($B$7,'WEEKLY DATA'!$C$9:$GQ$1345,125)</f>
        <v>10</v>
      </c>
      <c r="I25" s="245" t="e">
        <f>VLOOKUP($B$7,'[1]Grain - Fill sheet'!$A$3:$GK$1106,3)</f>
        <v>#REF!</v>
      </c>
      <c r="J25" s="244" t="str">
        <f>VLOOKUP($B$7,'WEEKLY DATA'!$C$9:$GQ$1345,129)</f>
        <v>Steady</v>
      </c>
      <c r="K25" s="247" t="e">
        <f>VLOOKUP($B$7,'[1]Grain - Fill sheet'!$A$3:$GK$1106,3)</f>
        <v>#REF!</v>
      </c>
    </row>
    <row r="26" spans="2:11" x14ac:dyDescent="0.35">
      <c r="B26" s="37" t="s">
        <v>55</v>
      </c>
      <c r="C26" s="38" t="s">
        <v>7</v>
      </c>
      <c r="D26" s="39">
        <f>VLOOKUP($B$7,'WEEKLY DATA'!$C$9:$GQ$1345,130)</f>
        <v>325</v>
      </c>
      <c r="E26" s="49">
        <f>VLOOKUP($B$7,'WEEKLY DATA'!$C$9:$GQ$1345,131)</f>
        <v>335</v>
      </c>
      <c r="F26" s="51">
        <f>VLOOKUP($B$7,'WEEKLY DATA'!$C$9:$GQ$1345,134)</f>
        <v>290</v>
      </c>
      <c r="G26" s="49">
        <f>VLOOKUP($B$7,'WEEKLY DATA'!$C$9:$GQ$1345,135)</f>
        <v>300</v>
      </c>
      <c r="H26" s="51">
        <f>VLOOKUP($B$7,'WEEKLY DATA'!$C$9:$GQ$1345,138)</f>
        <v>415</v>
      </c>
      <c r="I26" s="49">
        <f>VLOOKUP($B$7,'WEEKLY DATA'!$C$9:$GQ$1345,139)</f>
        <v>425</v>
      </c>
      <c r="J26" s="39">
        <f>VLOOKUP($B$7,'WEEKLY DATA'!$C$9:$GQ$1345,142)</f>
        <v>535</v>
      </c>
      <c r="K26" s="40">
        <f>VLOOKUP($B$7,'WEEKLY DATA'!$C$9:$GQ$1345,143)</f>
        <v>545</v>
      </c>
    </row>
    <row r="27" spans="2:11" ht="15" customHeight="1" x14ac:dyDescent="0.35">
      <c r="B27" s="41"/>
      <c r="C27" s="42" t="s">
        <v>4</v>
      </c>
      <c r="D27" s="248" t="str">
        <f>VLOOKUP($B$7,'WEEKLY DATA'!$C$9:$GQ$1345,133)</f>
        <v>Steady</v>
      </c>
      <c r="E27" s="249" t="e">
        <f>VLOOKUP($B$7,'[1]Grain - Fill sheet'!$A$3:$GK$1106,3)</f>
        <v>#REF!</v>
      </c>
      <c r="F27" s="250">
        <f>VLOOKUP($B$7,'WEEKLY DATA'!$C$9:$GQ$1345,137)</f>
        <v>5</v>
      </c>
      <c r="G27" s="249" t="e">
        <f>VLOOKUP($B$7,'[1]Grain - Fill sheet'!$A$3:$GK$1106,3)</f>
        <v>#REF!</v>
      </c>
      <c r="H27" s="250">
        <f>VLOOKUP($B$7,'WEEKLY DATA'!$C$9:$GQ$1345,141)</f>
        <v>10</v>
      </c>
      <c r="I27" s="249" t="e">
        <f>VLOOKUP($B$7,'[1]Grain - Fill sheet'!$A$3:$GK$1106,3)</f>
        <v>#REF!</v>
      </c>
      <c r="J27" s="248" t="str">
        <f>VLOOKUP($B$7,'WEEKLY DATA'!$C$9:$GQ$1345,145)</f>
        <v>Steady</v>
      </c>
      <c r="K27" s="251" t="e">
        <f>VLOOKUP($B$7,'[1]Grain - Fill sheet'!$A$3:$GK$1106,3)</f>
        <v>#REF!</v>
      </c>
    </row>
    <row r="28" spans="2:11" x14ac:dyDescent="0.35">
      <c r="B28" s="26" t="s">
        <v>54</v>
      </c>
      <c r="C28" s="27" t="s">
        <v>7</v>
      </c>
      <c r="D28" s="28">
        <f>VLOOKUP($B$7,'WEEKLY DATA'!$C$9:$GQ$1345,146)</f>
        <v>275</v>
      </c>
      <c r="E28" s="50">
        <f>VLOOKUP($B$7,'WEEKLY DATA'!$C$9:$GQ$1345,147)</f>
        <v>285</v>
      </c>
      <c r="F28" s="52">
        <f>VLOOKUP($B$7,'WEEKLY DATA'!$C$9:$GQ$1345,150)</f>
        <v>290</v>
      </c>
      <c r="G28" s="50">
        <f>VLOOKUP($B$7,'WEEKLY DATA'!$C$9:$GQ$1345,151)</f>
        <v>300</v>
      </c>
      <c r="H28" s="52">
        <f>VLOOKUP($B$7,'WEEKLY DATA'!$C$9:$GQ$1345,154)</f>
        <v>415</v>
      </c>
      <c r="I28" s="50">
        <f>VLOOKUP($B$7,'WEEKLY DATA'!$C$9:$GQ$1345,155)</f>
        <v>425</v>
      </c>
      <c r="J28" s="28">
        <f>VLOOKUP($B$7,'WEEKLY DATA'!$C$9:$GQ$1345,158)</f>
        <v>400</v>
      </c>
      <c r="K28" s="29">
        <f>VLOOKUP($B$7,'WEEKLY DATA'!$C$9:$GQ$1345,159)</f>
        <v>410</v>
      </c>
    </row>
    <row r="29" spans="2:11" ht="15" customHeight="1" x14ac:dyDescent="0.35">
      <c r="B29" s="32"/>
      <c r="C29" s="31" t="s">
        <v>4</v>
      </c>
      <c r="D29" s="252">
        <f>VLOOKUP($B$7,'WEEKLY DATA'!$C$9:$GQ$1345,149)</f>
        <v>-10</v>
      </c>
      <c r="E29" s="253"/>
      <c r="F29" s="254">
        <f>VLOOKUP($B$7,'WEEKLY DATA'!$C$9:$GQ$1345,153)</f>
        <v>5</v>
      </c>
      <c r="G29" s="253"/>
      <c r="H29" s="254">
        <f>VLOOKUP($B$7,'WEEKLY DATA'!$C$9:$GQ$1345,157)</f>
        <v>10</v>
      </c>
      <c r="I29" s="253"/>
      <c r="J29" s="244" t="str">
        <f>VLOOKUP($B$7,'WEEKLY DATA'!$C$9:$GQ$1345,161)</f>
        <v>Steady</v>
      </c>
      <c r="K29" s="247"/>
    </row>
    <row r="30" spans="2:11" x14ac:dyDescent="0.35">
      <c r="B30" s="33"/>
      <c r="C30" s="34"/>
      <c r="D30" s="255" t="s">
        <v>18</v>
      </c>
      <c r="E30" s="255"/>
      <c r="F30" s="255" t="s">
        <v>23</v>
      </c>
      <c r="G30" s="255"/>
      <c r="H30" s="255" t="s">
        <v>28</v>
      </c>
      <c r="I30" s="255"/>
      <c r="J30" s="255" t="s">
        <v>29</v>
      </c>
      <c r="K30" s="256"/>
    </row>
    <row r="31" spans="2:11" x14ac:dyDescent="0.35">
      <c r="B31" s="37" t="s">
        <v>53</v>
      </c>
      <c r="C31" s="38" t="s">
        <v>7</v>
      </c>
      <c r="D31" s="39">
        <f>VLOOKUP($B$7,'WEEKLY DATA'!$C$9:$GQ$1345,162)</f>
        <v>310</v>
      </c>
      <c r="E31" s="49">
        <f>VLOOKUP($B$7,'WEEKLY DATA'!$C$9:$GQ$1345,163)</f>
        <v>320</v>
      </c>
      <c r="F31" s="51">
        <f>VLOOKUP($B$7,'WEEKLY DATA'!$C$9:$GQ$1345,166)</f>
        <v>310</v>
      </c>
      <c r="G31" s="49">
        <f>VLOOKUP($B$7,'WEEKLY DATA'!$C$9:$GQ$1345,167)</f>
        <v>320</v>
      </c>
      <c r="H31" s="51">
        <f>VLOOKUP($B$7,'WEEKLY DATA'!$C$9:$GQ$1345,174)</f>
        <v>345</v>
      </c>
      <c r="I31" s="49">
        <f>VLOOKUP($B$7,'WEEKLY DATA'!$C$9:$GQ$1345,175)</f>
        <v>355</v>
      </c>
      <c r="J31" s="39">
        <f>VLOOKUP($B$7,'WEEKLY DATA'!$C$9:$GQ$1345,178)</f>
        <v>270</v>
      </c>
      <c r="K31" s="40">
        <f>VLOOKUP($B$7,'WEEKLY DATA'!$C$9:$GQ$1345,179)</f>
        <v>280</v>
      </c>
    </row>
    <row r="32" spans="2:11" ht="15" customHeight="1" x14ac:dyDescent="0.35">
      <c r="B32" s="41"/>
      <c r="C32" s="42" t="s">
        <v>4</v>
      </c>
      <c r="D32" s="257" t="str">
        <f>VLOOKUP($B$7,'WEEKLY DATA'!$C$9:$GQ$1345,165)</f>
        <v>Steady</v>
      </c>
      <c r="E32" s="258" t="e">
        <f>VLOOKUP($B$7,'[1]Grain - Fill sheet'!$A$3:$GK$1106,3)</f>
        <v>#REF!</v>
      </c>
      <c r="F32" s="259">
        <f>VLOOKUP($B$7,'WEEKLY DATA'!$C$9:$GQ$1345,169)</f>
        <v>5</v>
      </c>
      <c r="G32" s="258" t="e">
        <f>VLOOKUP($B$7,'[1]Grain - Fill sheet'!$A$3:$GK$1106,3)</f>
        <v>#REF!</v>
      </c>
      <c r="H32" s="259" t="str">
        <f>VLOOKUP($B$7,'WEEKLY DATA'!$C$9:$GQ$1345,177)</f>
        <v>Steady</v>
      </c>
      <c r="I32" s="258" t="e">
        <f>VLOOKUP($B$7,'[1]Grain - Fill sheet'!$A$3:$GK$1106,3)</f>
        <v>#REF!</v>
      </c>
      <c r="J32" s="248" t="str">
        <f>VLOOKUP($B$7,'WEEKLY DATA'!$C$9:$GQ$1345,181)</f>
        <v>Steady</v>
      </c>
      <c r="K32" s="251" t="e">
        <f>VLOOKUP($B$7,'[1]Grain - Fill sheet'!$A$3:$GK$1106,3)</f>
        <v>#REF!</v>
      </c>
    </row>
    <row r="33" spans="1:16" ht="24.75" customHeight="1" x14ac:dyDescent="0.35">
      <c r="B33" s="33"/>
      <c r="C33" s="35"/>
      <c r="D33" s="255" t="s">
        <v>18</v>
      </c>
      <c r="E33" s="255"/>
      <c r="F33" s="255" t="s">
        <v>23</v>
      </c>
      <c r="G33" s="255"/>
      <c r="H33" s="255" t="s">
        <v>24</v>
      </c>
      <c r="I33" s="255"/>
      <c r="J33" s="255" t="s">
        <v>27</v>
      </c>
      <c r="K33" s="256"/>
    </row>
    <row r="34" spans="1:16" x14ac:dyDescent="0.35">
      <c r="B34" s="41" t="s">
        <v>30</v>
      </c>
      <c r="C34" s="44" t="s">
        <v>7</v>
      </c>
      <c r="D34" s="39">
        <f>VLOOKUP($B$7,'WEEKLY DATA'!$C$9:$GQ$1345,182)</f>
        <v>435</v>
      </c>
      <c r="E34" s="49">
        <f>VLOOKUP($B$7,'WEEKLY DATA'!$C$9:$GQ$1345,183)</f>
        <v>445</v>
      </c>
      <c r="F34" s="51">
        <f>VLOOKUP($B$7,'WEEKLY DATA'!$C$9:$GQ$1345,186)</f>
        <v>405</v>
      </c>
      <c r="G34" s="49">
        <f>VLOOKUP($B$7,'WEEKLY DATA'!$C$9:$GQ$1345,187)</f>
        <v>415</v>
      </c>
      <c r="H34" s="51">
        <f>VLOOKUP($B$7,'WEEKLY DATA'!$C$9:$GQ$1345,190)</f>
        <v>435</v>
      </c>
      <c r="I34" s="49">
        <f>VLOOKUP($B$7,'WEEKLY DATA'!$C$9:$GQ$1345,191)</f>
        <v>445</v>
      </c>
      <c r="J34" s="45">
        <f>VLOOKUP($B$7,'WEEKLY DATA'!$C$9:$GQ$1345,194)</f>
        <v>595</v>
      </c>
      <c r="K34" s="46">
        <f>VLOOKUP($B$7,'WEEKLY DATA'!$C$9:$GQ$1345,195)</f>
        <v>605</v>
      </c>
    </row>
    <row r="35" spans="1:16" ht="15" customHeight="1" x14ac:dyDescent="0.35">
      <c r="B35" s="47"/>
      <c r="C35" s="48" t="s">
        <v>4</v>
      </c>
      <c r="D35" s="257" t="str">
        <f>VLOOKUP($B$7,'WEEKLY DATA'!$C$9:$GQ$1345,185)</f>
        <v>Steady</v>
      </c>
      <c r="E35" s="258" t="e">
        <f>VLOOKUP($B$7,'[1]Grain - Fill sheet'!$A$3:$GK$1106,3)</f>
        <v>#REF!</v>
      </c>
      <c r="F35" s="259">
        <f>VLOOKUP($B$7,'WEEKLY DATA'!$C$9:$GQ$1345,189)</f>
        <v>5</v>
      </c>
      <c r="G35" s="258" t="e">
        <f>VLOOKUP($B$7,'[1]Grain - Fill sheet'!$A$3:$GK$1106,3)</f>
        <v>#REF!</v>
      </c>
      <c r="H35" s="259">
        <f>VLOOKUP($B$7,'WEEKLY DATA'!$C$9:$GQ$1345,193)</f>
        <v>10</v>
      </c>
      <c r="I35" s="258" t="e">
        <f>VLOOKUP($B$7,'[1]Grain - Fill sheet'!$A$3:$GK$1106,3)</f>
        <v>#REF!</v>
      </c>
      <c r="J35" s="257" t="str">
        <f>VLOOKUP($B$7,'WEEKLY DATA'!$C$9:$GQ$1345,197)</f>
        <v>Steady</v>
      </c>
      <c r="K35" s="261" t="e">
        <f>VLOOKUP($B$7,'[1]Grain - Fill sheet'!$A$3:$GK$1106,3)</f>
        <v>#REF!</v>
      </c>
    </row>
    <row r="36" spans="1:16" x14ac:dyDescent="0.35">
      <c r="A36" s="260" t="s">
        <v>75</v>
      </c>
      <c r="B36" s="260"/>
      <c r="C36" s="260"/>
      <c r="D36" s="260"/>
      <c r="E36" s="260"/>
      <c r="F36" s="260"/>
      <c r="G36" s="260"/>
      <c r="H36" s="260"/>
      <c r="I36" s="260"/>
      <c r="J36" s="260"/>
      <c r="K36" s="260"/>
      <c r="L36" s="260"/>
      <c r="M36" s="260"/>
      <c r="N36" s="260"/>
      <c r="O36" s="260"/>
      <c r="P36" s="260"/>
    </row>
    <row r="37" spans="1:16" x14ac:dyDescent="0.35">
      <c r="A37" s="260"/>
      <c r="B37" s="260"/>
      <c r="C37" s="260"/>
      <c r="D37" s="260"/>
      <c r="E37" s="260"/>
      <c r="F37" s="260"/>
      <c r="G37" s="260"/>
      <c r="H37" s="260"/>
      <c r="I37" s="260"/>
      <c r="J37" s="260"/>
      <c r="K37" s="260"/>
      <c r="L37" s="260"/>
      <c r="M37" s="260"/>
      <c r="N37" s="260"/>
      <c r="O37" s="260"/>
      <c r="P37" s="260"/>
    </row>
    <row r="38" spans="1:16" x14ac:dyDescent="0.35">
      <c r="A38" s="260"/>
      <c r="B38" s="260"/>
      <c r="C38" s="260"/>
      <c r="D38" s="260"/>
      <c r="E38" s="260"/>
      <c r="F38" s="260"/>
      <c r="G38" s="260"/>
      <c r="H38" s="260"/>
      <c r="I38" s="260"/>
      <c r="J38" s="260"/>
      <c r="K38" s="260"/>
      <c r="L38" s="260"/>
      <c r="M38" s="260"/>
      <c r="N38" s="260"/>
      <c r="O38" s="260"/>
      <c r="P38" s="260"/>
    </row>
    <row r="39" spans="1:16" x14ac:dyDescent="0.35">
      <c r="A39" s="260"/>
      <c r="B39" s="260"/>
      <c r="C39" s="260"/>
      <c r="D39" s="260"/>
      <c r="E39" s="260"/>
      <c r="F39" s="260"/>
      <c r="G39" s="260"/>
      <c r="H39" s="260"/>
      <c r="I39" s="260"/>
      <c r="J39" s="260"/>
      <c r="K39" s="260"/>
      <c r="L39" s="260"/>
      <c r="M39" s="260"/>
      <c r="N39" s="260"/>
      <c r="O39" s="260"/>
      <c r="P39" s="260"/>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31" operator="lessThan">
      <formula>0</formula>
    </cfRule>
    <cfRule type="cellIs" dxfId="35" priority="30" operator="greaterThan">
      <formula>0</formula>
    </cfRule>
    <cfRule type="cellIs" dxfId="34" priority="29" operator="equal">
      <formula>"Steady"</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7" operator="greaterThan">
      <formula>0</formula>
    </cfRule>
    <cfRule type="cellIs" dxfId="29" priority="26" operator="equal">
      <formula>"Steady"</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2" operator="lessThan">
      <formula>0</formula>
    </cfRule>
    <cfRule type="cellIs" dxfId="16" priority="20" operator="equal">
      <formula>"Steady"</formula>
    </cfRule>
    <cfRule type="cellIs" dxfId="15" priority="21" operator="greaterThan">
      <formula>0</formula>
    </cfRule>
  </conditionalFormatting>
  <conditionalFormatting sqref="D23:K23">
    <cfRule type="cellIs" dxfId="14" priority="18" operator="greaterThan">
      <formula>0</formula>
    </cfRule>
    <cfRule type="cellIs" dxfId="13" priority="17" operator="equal">
      <formula>"Steady"</formula>
    </cfRule>
    <cfRule type="cellIs" dxfId="12" priority="19" operator="lessThan">
      <formula>0</formula>
    </cfRule>
  </conditionalFormatting>
  <conditionalFormatting sqref="D25:K25">
    <cfRule type="cellIs" dxfId="11" priority="16" operator="lessThan">
      <formula>0</formula>
    </cfRule>
    <cfRule type="cellIs" dxfId="10" priority="15" operator="greaterThan">
      <formula>0</formula>
    </cfRule>
    <cfRule type="cellIs" dxfId="9" priority="14" operator="equal">
      <formula>"Steady"</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815" activePane="bottomRight" state="frozen"/>
      <selection activeCell="CH198" sqref="CH198"/>
      <selection pane="topRight" activeCell="CH198" sqref="CH198"/>
      <selection pane="bottomLeft" activeCell="CH198" sqref="CH198"/>
      <selection pane="bottomRight" activeCell="C842" sqref="C842"/>
    </sheetView>
  </sheetViews>
  <sheetFormatPr defaultColWidth="9.36328125" defaultRowHeight="14.5" x14ac:dyDescent="0.35"/>
  <cols>
    <col min="1" max="2" width="9.36328125" hidden="1" customWidth="1"/>
    <col min="3" max="3" width="18.6328125" style="69" customWidth="1"/>
    <col min="6" max="6" width="10.08984375" customWidth="1"/>
    <col min="7" max="7" width="14.54296875" style="111" customWidth="1"/>
    <col min="8" max="8" width="9.36328125" style="119"/>
    <col min="10" max="10" width="10.08984375" customWidth="1"/>
    <col min="11" max="11" width="12.90625" style="111" customWidth="1"/>
    <col min="12" max="12" width="9.36328125" style="119"/>
    <col min="14" max="14" width="10.08984375" customWidth="1"/>
    <col min="15" max="15" width="13.453125" style="111" customWidth="1"/>
    <col min="16" max="16" width="9.36328125" style="119"/>
    <col min="18" max="18" width="10.08984375" customWidth="1"/>
    <col min="19" max="19" width="12.90625" style="111" customWidth="1"/>
    <col min="20" max="20" width="9.36328125" style="119"/>
    <col min="22" max="22" width="10.08984375" customWidth="1"/>
    <col min="23" max="23" width="14.08984375" style="111" customWidth="1"/>
    <col min="24" max="24" width="9.36328125" style="119"/>
    <col min="26" max="26" width="10.08984375" customWidth="1"/>
    <col min="27" max="27" width="11.6328125" style="111" customWidth="1"/>
    <col min="28" max="28" width="9.36328125" style="119"/>
    <col min="30" max="30" width="10.08984375" customWidth="1"/>
    <col min="31" max="31" width="13.6328125" style="111" customWidth="1"/>
    <col min="32" max="32" width="9.36328125" style="119"/>
    <col min="34" max="34" width="10.08984375" customWidth="1"/>
    <col min="35" max="35" width="12.90625" style="111" customWidth="1"/>
    <col min="36" max="36" width="9.36328125" style="119"/>
    <col min="38" max="38" width="10.08984375" customWidth="1"/>
    <col min="39" max="39" width="13.36328125" style="111" customWidth="1"/>
    <col min="40" max="40" width="9.36328125" style="119"/>
    <col min="42" max="42" width="10.08984375" customWidth="1"/>
    <col min="43" max="43" width="12.90625" style="111" customWidth="1"/>
    <col min="44" max="44" width="9.36328125" style="119"/>
    <col min="46" max="46" width="10.08984375" customWidth="1"/>
    <col min="47" max="47" width="12.453125" style="111" customWidth="1"/>
    <col min="48" max="48" width="9.36328125" style="119"/>
    <col min="50" max="50" width="10.08984375" customWidth="1"/>
    <col min="51" max="51" width="13" style="111" customWidth="1"/>
    <col min="52" max="52" width="9.36328125" style="119"/>
    <col min="54" max="54" width="10.08984375" customWidth="1"/>
    <col min="55" max="55" width="12.54296875" style="111" customWidth="1"/>
    <col min="56" max="56" width="9.36328125" style="119"/>
    <col min="58" max="58" width="10.08984375" customWidth="1"/>
    <col min="59" max="59" width="13.36328125" style="111" customWidth="1"/>
    <col min="60" max="60" width="9.36328125" style="119"/>
    <col min="62" max="62" width="10.08984375" customWidth="1"/>
    <col min="63" max="63" width="13.54296875" style="111" customWidth="1"/>
    <col min="64" max="64" width="9.36328125" style="119"/>
    <col min="66" max="66" width="10.08984375" customWidth="1"/>
    <col min="67" max="67" width="12.90625" style="111" customWidth="1"/>
    <col min="68" max="68" width="9.36328125" style="119"/>
    <col min="70" max="70" width="10.08984375" customWidth="1"/>
    <col min="71" max="71" width="14" style="111" customWidth="1"/>
    <col min="72" max="72" width="9.36328125" style="119"/>
    <col min="74" max="74" width="10.08984375" customWidth="1"/>
    <col min="75" max="75" width="14.54296875" style="111" customWidth="1"/>
    <col min="76" max="76" width="9.36328125" style="119"/>
    <col min="78" max="78" width="10.08984375" customWidth="1"/>
    <col min="79" max="79" width="11.54296875" style="111" customWidth="1"/>
    <col min="80" max="80" width="9.36328125" style="119"/>
    <col min="82" max="82" width="10.08984375" customWidth="1"/>
    <col min="83" max="83" width="12.08984375" style="111" customWidth="1"/>
    <col min="84" max="84" width="9.36328125" style="119"/>
    <col min="86" max="86" width="10.08984375" customWidth="1"/>
    <col min="87" max="87" width="10.08984375" style="111" bestFit="1" customWidth="1"/>
    <col min="88" max="88" width="9.36328125" style="119"/>
    <col min="90" max="90" width="10.08984375" customWidth="1"/>
    <col min="91" max="91" width="10.08984375" style="111" bestFit="1" customWidth="1"/>
    <col min="92" max="92" width="9.36328125" style="119"/>
    <col min="94" max="94" width="10.08984375" customWidth="1"/>
    <col min="95" max="95" width="10.08984375" style="111" bestFit="1" customWidth="1"/>
    <col min="96" max="96" width="9.36328125" style="119"/>
    <col min="98" max="98" width="10.08984375" customWidth="1"/>
    <col min="99" max="99" width="10.08984375" style="111" bestFit="1" customWidth="1"/>
    <col min="100" max="100" width="9.36328125" style="119"/>
    <col min="102" max="102" width="10.08984375" customWidth="1"/>
    <col min="103" max="103" width="10.08984375" style="111" bestFit="1" customWidth="1"/>
    <col min="104" max="104" width="9.36328125" style="119"/>
    <col min="106" max="106" width="10.08984375" customWidth="1"/>
    <col min="107" max="107" width="10.08984375" style="111" bestFit="1" customWidth="1"/>
    <col min="108" max="108" width="9.36328125" style="119" customWidth="1"/>
    <col min="110" max="110" width="10.08984375" customWidth="1"/>
    <col min="111" max="111" width="10.08984375" style="111" bestFit="1" customWidth="1"/>
    <col min="112" max="112" width="9.36328125" style="119"/>
    <col min="114" max="114" width="10.08984375" customWidth="1"/>
    <col min="115" max="115" width="10.08984375" style="111" bestFit="1" customWidth="1"/>
    <col min="116" max="116" width="9.36328125" style="119"/>
    <col min="118" max="118" width="10.08984375" customWidth="1"/>
    <col min="119" max="119" width="10.08984375" style="111" bestFit="1" customWidth="1"/>
    <col min="120" max="120" width="9.36328125" style="119"/>
    <col min="122" max="122" width="10.08984375" customWidth="1"/>
    <col min="123" max="123" width="10.08984375" style="111" bestFit="1" customWidth="1"/>
    <col min="124" max="124" width="9.36328125" style="119"/>
    <col min="126" max="126" width="10.08984375" customWidth="1"/>
    <col min="127" max="127" width="10.08984375" style="111" bestFit="1" customWidth="1"/>
    <col min="128" max="128" width="9.36328125" style="119"/>
    <col min="130" max="130" width="10.08984375" customWidth="1"/>
    <col min="131" max="131" width="10.08984375" style="111" bestFit="1" customWidth="1"/>
    <col min="132" max="132" width="9.36328125" style="119"/>
    <col min="134" max="134" width="10.08984375" customWidth="1"/>
    <col min="135" max="135" width="10.08984375" style="111" bestFit="1" customWidth="1"/>
    <col min="136" max="136" width="9.36328125" style="119"/>
    <col min="138" max="138" width="10.08984375" customWidth="1"/>
    <col min="139" max="139" width="10.08984375" style="111" bestFit="1" customWidth="1"/>
    <col min="140" max="140" width="9.36328125" style="119"/>
    <col min="142" max="142" width="10.08984375" customWidth="1"/>
    <col min="143" max="143" width="10.08984375" style="111" bestFit="1" customWidth="1"/>
    <col min="144" max="144" width="9.36328125" style="119"/>
    <col min="146" max="146" width="10.08984375" customWidth="1"/>
    <col min="147" max="147" width="10.08984375" style="111" bestFit="1" customWidth="1"/>
    <col min="148" max="148" width="9.36328125" style="119"/>
    <col min="150" max="150" width="10.08984375" customWidth="1"/>
    <col min="151" max="151" width="10.08984375" style="111" bestFit="1" customWidth="1"/>
    <col min="152" max="152" width="9.36328125" style="119"/>
    <col min="154" max="154" width="10.08984375" customWidth="1"/>
    <col min="155" max="155" width="10.08984375" style="111" bestFit="1" customWidth="1"/>
    <col min="156" max="156" width="9.36328125" style="119"/>
    <col min="158" max="158" width="10.08984375" customWidth="1"/>
    <col min="159" max="159" width="10.08984375" style="111" bestFit="1" customWidth="1"/>
    <col min="160" max="160" width="9.36328125" style="119"/>
    <col min="162" max="162" width="10.08984375" customWidth="1"/>
    <col min="163" max="163" width="10.08984375" style="111" bestFit="1" customWidth="1"/>
    <col min="164" max="164" width="9.36328125" style="119"/>
    <col min="166" max="166" width="10.08984375" customWidth="1"/>
    <col min="167" max="167" width="10.08984375" style="111" bestFit="1" customWidth="1"/>
    <col min="168" max="168" width="9.36328125" style="119"/>
    <col min="170" max="170" width="10.08984375" customWidth="1"/>
    <col min="171" max="171" width="10.08984375" style="111" bestFit="1" customWidth="1"/>
    <col min="172" max="172" width="9.36328125" style="119"/>
    <col min="174" max="174" width="10.08984375" customWidth="1"/>
    <col min="175" max="175" width="10.08984375" style="111" bestFit="1" customWidth="1"/>
    <col min="176" max="176" width="9.36328125" style="119"/>
    <col min="179" max="179" width="10.08984375" style="111" bestFit="1" customWidth="1"/>
    <col min="180" max="180" width="9.36328125" style="119"/>
    <col min="182" max="182" width="10.08984375" customWidth="1"/>
    <col min="183" max="183" width="10.08984375" style="111" bestFit="1" customWidth="1"/>
    <col min="184" max="184" width="9.36328125" style="119"/>
    <col min="186" max="186" width="10.08984375" customWidth="1"/>
    <col min="187" max="187" width="10.08984375" style="111" bestFit="1" customWidth="1"/>
    <col min="188" max="188" width="9.36328125" style="119"/>
    <col min="190" max="190" width="10.08984375" customWidth="1"/>
    <col min="191" max="191" width="10.08984375" style="111" bestFit="1" customWidth="1"/>
    <col min="192" max="192" width="9.36328125" style="119"/>
    <col min="194" max="194" width="10.08984375" customWidth="1"/>
    <col min="195" max="195" width="10.08984375" style="111" bestFit="1" customWidth="1"/>
    <col min="196" max="196" width="9.36328125" style="119"/>
    <col min="198" max="198" width="10.08984375" customWidth="1"/>
    <col min="199" max="199" width="10.08984375" style="111" bestFit="1" customWidth="1"/>
  </cols>
  <sheetData>
    <row r="1" spans="1:291" s="14" customFormat="1" ht="15.5" hidden="1" x14ac:dyDescent="0.3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5" x14ac:dyDescent="0.3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55000000000000004">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5" customHeight="1" x14ac:dyDescent="0.55000000000000004">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5" x14ac:dyDescent="0.3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5" x14ac:dyDescent="0.3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35">
      <c r="C7" s="82" t="s">
        <v>67</v>
      </c>
      <c r="D7" s="263" t="s">
        <v>41</v>
      </c>
      <c r="E7" s="263"/>
      <c r="F7" s="263"/>
      <c r="G7" s="264"/>
      <c r="H7" s="262" t="s">
        <v>41</v>
      </c>
      <c r="I7" s="263"/>
      <c r="J7" s="263"/>
      <c r="K7" s="264"/>
      <c r="L7" s="262" t="s">
        <v>41</v>
      </c>
      <c r="M7" s="263"/>
      <c r="N7" s="263"/>
      <c r="O7" s="264"/>
      <c r="P7" s="262" t="s">
        <v>41</v>
      </c>
      <c r="Q7" s="263"/>
      <c r="R7" s="263"/>
      <c r="S7" s="264"/>
      <c r="T7" s="262" t="s">
        <v>41</v>
      </c>
      <c r="U7" s="263"/>
      <c r="V7" s="263"/>
      <c r="W7" s="264"/>
      <c r="X7" s="262" t="s">
        <v>41</v>
      </c>
      <c r="Y7" s="263"/>
      <c r="Z7" s="263"/>
      <c r="AA7" s="264"/>
      <c r="AB7" s="262" t="s">
        <v>41</v>
      </c>
      <c r="AC7" s="263"/>
      <c r="AD7" s="263"/>
      <c r="AE7" s="264"/>
      <c r="AF7" s="262" t="s">
        <v>41</v>
      </c>
      <c r="AG7" s="263"/>
      <c r="AH7" s="263"/>
      <c r="AI7" s="264"/>
      <c r="AJ7" s="262" t="s">
        <v>42</v>
      </c>
      <c r="AK7" s="263"/>
      <c r="AL7" s="263"/>
      <c r="AM7" s="264"/>
      <c r="AN7" s="262" t="s">
        <v>42</v>
      </c>
      <c r="AO7" s="263"/>
      <c r="AP7" s="263"/>
      <c r="AQ7" s="264"/>
      <c r="AR7" s="262" t="s">
        <v>42</v>
      </c>
      <c r="AS7" s="263"/>
      <c r="AT7" s="263"/>
      <c r="AU7" s="264"/>
      <c r="AV7" s="262" t="s">
        <v>42</v>
      </c>
      <c r="AW7" s="263"/>
      <c r="AX7" s="263"/>
      <c r="AY7" s="264"/>
      <c r="AZ7" s="262" t="s">
        <v>42</v>
      </c>
      <c r="BA7" s="263"/>
      <c r="BB7" s="263"/>
      <c r="BC7" s="264"/>
      <c r="BD7" s="262" t="s">
        <v>42</v>
      </c>
      <c r="BE7" s="263"/>
      <c r="BF7" s="263"/>
      <c r="BG7" s="264"/>
      <c r="BH7" s="262" t="s">
        <v>42</v>
      </c>
      <c r="BI7" s="263"/>
      <c r="BJ7" s="263"/>
      <c r="BK7" s="264"/>
      <c r="BL7" s="262" t="s">
        <v>42</v>
      </c>
      <c r="BM7" s="263"/>
      <c r="BN7" s="263"/>
      <c r="BO7" s="264"/>
      <c r="BP7" s="262" t="s">
        <v>42</v>
      </c>
      <c r="BQ7" s="263"/>
      <c r="BR7" s="263"/>
      <c r="BS7" s="264"/>
      <c r="BT7" s="262" t="s">
        <v>42</v>
      </c>
      <c r="BU7" s="263"/>
      <c r="BV7" s="263"/>
      <c r="BW7" s="264"/>
      <c r="BX7" s="262" t="s">
        <v>42</v>
      </c>
      <c r="BY7" s="263"/>
      <c r="BZ7" s="263"/>
      <c r="CA7" s="264"/>
      <c r="CB7" s="262" t="s">
        <v>42</v>
      </c>
      <c r="CC7" s="263"/>
      <c r="CD7" s="263"/>
      <c r="CE7" s="264"/>
      <c r="CF7" s="262" t="s">
        <v>45</v>
      </c>
      <c r="CG7" s="263"/>
      <c r="CH7" s="263"/>
      <c r="CI7" s="264"/>
      <c r="CJ7" s="262" t="s">
        <v>45</v>
      </c>
      <c r="CK7" s="263"/>
      <c r="CL7" s="263"/>
      <c r="CM7" s="264"/>
      <c r="CN7" s="262" t="s">
        <v>45</v>
      </c>
      <c r="CO7" s="263"/>
      <c r="CP7" s="263"/>
      <c r="CQ7" s="264"/>
      <c r="CR7" s="262" t="s">
        <v>45</v>
      </c>
      <c r="CS7" s="263"/>
      <c r="CT7" s="263"/>
      <c r="CU7" s="264"/>
      <c r="CV7" s="262" t="s">
        <v>45</v>
      </c>
      <c r="CW7" s="263"/>
      <c r="CX7" s="263"/>
      <c r="CY7" s="264"/>
      <c r="CZ7" s="262" t="s">
        <v>45</v>
      </c>
      <c r="DA7" s="263"/>
      <c r="DB7" s="263"/>
      <c r="DC7" s="264"/>
      <c r="DD7" s="262" t="s">
        <v>45</v>
      </c>
      <c r="DE7" s="263"/>
      <c r="DF7" s="263"/>
      <c r="DG7" s="264"/>
      <c r="DH7" s="262" t="s">
        <v>45</v>
      </c>
      <c r="DI7" s="263"/>
      <c r="DJ7" s="263"/>
      <c r="DK7" s="264"/>
      <c r="DL7" s="262" t="s">
        <v>45</v>
      </c>
      <c r="DM7" s="263"/>
      <c r="DN7" s="263"/>
      <c r="DO7" s="264"/>
      <c r="DP7" s="262" t="s">
        <v>45</v>
      </c>
      <c r="DQ7" s="263"/>
      <c r="DR7" s="263"/>
      <c r="DS7" s="264"/>
      <c r="DT7" s="262" t="s">
        <v>45</v>
      </c>
      <c r="DU7" s="263"/>
      <c r="DV7" s="263"/>
      <c r="DW7" s="264"/>
      <c r="DX7" s="262" t="s">
        <v>45</v>
      </c>
      <c r="DY7" s="263"/>
      <c r="DZ7" s="263"/>
      <c r="EA7" s="264"/>
      <c r="EB7" s="262" t="s">
        <v>47</v>
      </c>
      <c r="EC7" s="263"/>
      <c r="ED7" s="263"/>
      <c r="EE7" s="264"/>
      <c r="EF7" s="262" t="s">
        <v>47</v>
      </c>
      <c r="EG7" s="263"/>
      <c r="EH7" s="263"/>
      <c r="EI7" s="264"/>
      <c r="EJ7" s="262" t="s">
        <v>47</v>
      </c>
      <c r="EK7" s="263"/>
      <c r="EL7" s="263"/>
      <c r="EM7" s="264"/>
      <c r="EN7" s="262" t="s">
        <v>47</v>
      </c>
      <c r="EO7" s="263"/>
      <c r="EP7" s="263"/>
      <c r="EQ7" s="264"/>
      <c r="ER7" s="262" t="s">
        <v>47</v>
      </c>
      <c r="ES7" s="263"/>
      <c r="ET7" s="263"/>
      <c r="EU7" s="264"/>
      <c r="EV7" s="262" t="s">
        <v>47</v>
      </c>
      <c r="EW7" s="263"/>
      <c r="EX7" s="263"/>
      <c r="EY7" s="264"/>
      <c r="EZ7" s="262" t="s">
        <v>47</v>
      </c>
      <c r="FA7" s="263"/>
      <c r="FB7" s="263"/>
      <c r="FC7" s="264"/>
      <c r="FD7" s="262" t="s">
        <v>47</v>
      </c>
      <c r="FE7" s="263"/>
      <c r="FF7" s="263"/>
      <c r="FG7" s="264"/>
      <c r="FH7" s="262" t="s">
        <v>50</v>
      </c>
      <c r="FI7" s="263"/>
      <c r="FJ7" s="263"/>
      <c r="FK7" s="264"/>
      <c r="FL7" s="262" t="s">
        <v>50</v>
      </c>
      <c r="FM7" s="263"/>
      <c r="FN7" s="263"/>
      <c r="FO7" s="264"/>
      <c r="FP7" s="262" t="s">
        <v>50</v>
      </c>
      <c r="FQ7" s="263"/>
      <c r="FR7" s="263"/>
      <c r="FS7" s="264"/>
      <c r="FT7" s="262" t="s">
        <v>50</v>
      </c>
      <c r="FU7" s="263"/>
      <c r="FV7" s="263"/>
      <c r="FW7" s="264"/>
      <c r="FX7" s="262" t="s">
        <v>50</v>
      </c>
      <c r="FY7" s="263"/>
      <c r="FZ7" s="263"/>
      <c r="GA7" s="264"/>
      <c r="GB7" s="262" t="s">
        <v>30</v>
      </c>
      <c r="GC7" s="263"/>
      <c r="GD7" s="263"/>
      <c r="GE7" s="264"/>
      <c r="GF7" s="262" t="s">
        <v>30</v>
      </c>
      <c r="GG7" s="263"/>
      <c r="GH7" s="263"/>
      <c r="GI7" s="264"/>
      <c r="GJ7" s="262" t="s">
        <v>30</v>
      </c>
      <c r="GK7" s="263"/>
      <c r="GL7" s="263"/>
      <c r="GM7" s="264"/>
      <c r="GN7" s="262" t="s">
        <v>30</v>
      </c>
      <c r="GO7" s="263"/>
      <c r="GP7" s="263"/>
      <c r="GQ7" s="264"/>
    </row>
    <row r="8" spans="1:291" s="84" customFormat="1" ht="19.5" customHeight="1" x14ac:dyDescent="0.35">
      <c r="C8" s="82" t="s">
        <v>68</v>
      </c>
      <c r="D8" s="263" t="s">
        <v>6</v>
      </c>
      <c r="E8" s="263"/>
      <c r="F8" s="263"/>
      <c r="G8" s="264"/>
      <c r="H8" s="262" t="s">
        <v>6</v>
      </c>
      <c r="I8" s="263"/>
      <c r="J8" s="263"/>
      <c r="K8" s="264"/>
      <c r="L8" s="262" t="s">
        <v>6</v>
      </c>
      <c r="M8" s="263"/>
      <c r="N8" s="263"/>
      <c r="O8" s="264"/>
      <c r="P8" s="262" t="s">
        <v>6</v>
      </c>
      <c r="Q8" s="263"/>
      <c r="R8" s="263"/>
      <c r="S8" s="264"/>
      <c r="T8" s="262" t="s">
        <v>8</v>
      </c>
      <c r="U8" s="263"/>
      <c r="V8" s="263"/>
      <c r="W8" s="264"/>
      <c r="X8" s="262" t="s">
        <v>8</v>
      </c>
      <c r="Y8" s="263"/>
      <c r="Z8" s="263"/>
      <c r="AA8" s="264"/>
      <c r="AB8" s="262" t="s">
        <v>8</v>
      </c>
      <c r="AC8" s="263"/>
      <c r="AD8" s="263"/>
      <c r="AE8" s="264"/>
      <c r="AF8" s="262" t="s">
        <v>8</v>
      </c>
      <c r="AG8" s="263"/>
      <c r="AH8" s="263"/>
      <c r="AI8" s="264"/>
      <c r="AJ8" s="262" t="s">
        <v>9</v>
      </c>
      <c r="AK8" s="263"/>
      <c r="AL8" s="263"/>
      <c r="AM8" s="264"/>
      <c r="AN8" s="262" t="s">
        <v>9</v>
      </c>
      <c r="AO8" s="263"/>
      <c r="AP8" s="263"/>
      <c r="AQ8" s="264"/>
      <c r="AR8" s="262" t="s">
        <v>9</v>
      </c>
      <c r="AS8" s="263"/>
      <c r="AT8" s="263"/>
      <c r="AU8" s="264"/>
      <c r="AV8" s="262" t="s">
        <v>9</v>
      </c>
      <c r="AW8" s="263"/>
      <c r="AX8" s="263"/>
      <c r="AY8" s="264"/>
      <c r="AZ8" s="262" t="s">
        <v>10</v>
      </c>
      <c r="BA8" s="263"/>
      <c r="BB8" s="263"/>
      <c r="BC8" s="264"/>
      <c r="BD8" s="262" t="s">
        <v>10</v>
      </c>
      <c r="BE8" s="263"/>
      <c r="BF8" s="263"/>
      <c r="BG8" s="264"/>
      <c r="BH8" s="262" t="s">
        <v>10</v>
      </c>
      <c r="BI8" s="263"/>
      <c r="BJ8" s="263"/>
      <c r="BK8" s="264"/>
      <c r="BL8" s="262" t="s">
        <v>10</v>
      </c>
      <c r="BM8" s="263"/>
      <c r="BN8" s="263"/>
      <c r="BO8" s="264"/>
      <c r="BP8" s="262" t="s">
        <v>11</v>
      </c>
      <c r="BQ8" s="263"/>
      <c r="BR8" s="263"/>
      <c r="BS8" s="264"/>
      <c r="BT8" s="262" t="s">
        <v>11</v>
      </c>
      <c r="BU8" s="263"/>
      <c r="BV8" s="263"/>
      <c r="BW8" s="264"/>
      <c r="BX8" s="262" t="s">
        <v>11</v>
      </c>
      <c r="BY8" s="263"/>
      <c r="BZ8" s="263"/>
      <c r="CA8" s="264"/>
      <c r="CB8" s="262" t="s">
        <v>11</v>
      </c>
      <c r="CC8" s="263"/>
      <c r="CD8" s="263"/>
      <c r="CE8" s="264"/>
      <c r="CF8" s="262" t="s">
        <v>19</v>
      </c>
      <c r="CG8" s="263"/>
      <c r="CH8" s="263"/>
      <c r="CI8" s="264"/>
      <c r="CJ8" s="262" t="s">
        <v>19</v>
      </c>
      <c r="CK8" s="263"/>
      <c r="CL8" s="263"/>
      <c r="CM8" s="264"/>
      <c r="CN8" s="262" t="s">
        <v>19</v>
      </c>
      <c r="CO8" s="263"/>
      <c r="CP8" s="263"/>
      <c r="CQ8" s="264"/>
      <c r="CR8" s="262" t="s">
        <v>19</v>
      </c>
      <c r="CS8" s="263"/>
      <c r="CT8" s="263"/>
      <c r="CU8" s="264"/>
      <c r="CV8" s="262" t="s">
        <v>12</v>
      </c>
      <c r="CW8" s="263"/>
      <c r="CX8" s="263"/>
      <c r="CY8" s="264"/>
      <c r="CZ8" s="262" t="s">
        <v>12</v>
      </c>
      <c r="DA8" s="263"/>
      <c r="DB8" s="263"/>
      <c r="DC8" s="264"/>
      <c r="DD8" s="262" t="s">
        <v>12</v>
      </c>
      <c r="DE8" s="263"/>
      <c r="DF8" s="263"/>
      <c r="DG8" s="264"/>
      <c r="DH8" s="262" t="s">
        <v>12</v>
      </c>
      <c r="DI8" s="263"/>
      <c r="DJ8" s="263"/>
      <c r="DK8" s="264"/>
      <c r="DL8" s="262" t="s">
        <v>13</v>
      </c>
      <c r="DM8" s="263"/>
      <c r="DN8" s="263"/>
      <c r="DO8" s="264"/>
      <c r="DP8" s="262" t="s">
        <v>13</v>
      </c>
      <c r="DQ8" s="263"/>
      <c r="DR8" s="263"/>
      <c r="DS8" s="264"/>
      <c r="DT8" s="262" t="s">
        <v>13</v>
      </c>
      <c r="DU8" s="263"/>
      <c r="DV8" s="263"/>
      <c r="DW8" s="264"/>
      <c r="DX8" s="262" t="s">
        <v>13</v>
      </c>
      <c r="DY8" s="263"/>
      <c r="DZ8" s="263"/>
      <c r="EA8" s="264"/>
      <c r="EB8" s="262" t="s">
        <v>65</v>
      </c>
      <c r="EC8" s="263"/>
      <c r="ED8" s="263"/>
      <c r="EE8" s="264"/>
      <c r="EF8" s="262" t="s">
        <v>65</v>
      </c>
      <c r="EG8" s="263"/>
      <c r="EH8" s="263"/>
      <c r="EI8" s="264"/>
      <c r="EJ8" s="262" t="s">
        <v>65</v>
      </c>
      <c r="EK8" s="263"/>
      <c r="EL8" s="263"/>
      <c r="EM8" s="264"/>
      <c r="EN8" s="262" t="s">
        <v>65</v>
      </c>
      <c r="EO8" s="263"/>
      <c r="EP8" s="263"/>
      <c r="EQ8" s="264"/>
      <c r="ER8" s="262" t="s">
        <v>14</v>
      </c>
      <c r="ES8" s="263"/>
      <c r="ET8" s="263"/>
      <c r="EU8" s="264"/>
      <c r="EV8" s="262" t="s">
        <v>14</v>
      </c>
      <c r="EW8" s="263"/>
      <c r="EX8" s="263"/>
      <c r="EY8" s="264"/>
      <c r="EZ8" s="262" t="s">
        <v>14</v>
      </c>
      <c r="FA8" s="263"/>
      <c r="FB8" s="263"/>
      <c r="FC8" s="264"/>
      <c r="FD8" s="262" t="s">
        <v>14</v>
      </c>
      <c r="FE8" s="263"/>
      <c r="FF8" s="263"/>
      <c r="FG8" s="264"/>
      <c r="FH8" s="262" t="s">
        <v>33</v>
      </c>
      <c r="FI8" s="263"/>
      <c r="FJ8" s="263"/>
      <c r="FK8" s="264"/>
      <c r="FL8" s="262" t="s">
        <v>33</v>
      </c>
      <c r="FM8" s="263"/>
      <c r="FN8" s="263"/>
      <c r="FO8" s="264"/>
      <c r="FP8" s="262" t="s">
        <v>33</v>
      </c>
      <c r="FQ8" s="263"/>
      <c r="FR8" s="263"/>
      <c r="FS8" s="264"/>
      <c r="FT8" s="262" t="s">
        <v>33</v>
      </c>
      <c r="FU8" s="263"/>
      <c r="FV8" s="263"/>
      <c r="FW8" s="264"/>
      <c r="FX8" s="262" t="s">
        <v>33</v>
      </c>
      <c r="FY8" s="263"/>
      <c r="FZ8" s="263"/>
      <c r="GA8" s="264"/>
      <c r="GB8" s="262" t="s">
        <v>15</v>
      </c>
      <c r="GC8" s="263"/>
      <c r="GD8" s="263"/>
      <c r="GE8" s="264"/>
      <c r="GF8" s="262" t="s">
        <v>15</v>
      </c>
      <c r="GG8" s="263"/>
      <c r="GH8" s="263"/>
      <c r="GI8" s="264"/>
      <c r="GJ8" s="262" t="s">
        <v>15</v>
      </c>
      <c r="GK8" s="263"/>
      <c r="GL8" s="263"/>
      <c r="GM8" s="264"/>
      <c r="GN8" s="262" t="s">
        <v>15</v>
      </c>
      <c r="GO8" s="263"/>
      <c r="GP8" s="263"/>
      <c r="GQ8" s="264"/>
    </row>
    <row r="9" spans="1:291" s="85" customFormat="1" ht="18.649999999999999" customHeight="1" x14ac:dyDescent="0.35">
      <c r="C9" s="83" t="s">
        <v>69</v>
      </c>
      <c r="D9" s="268" t="s">
        <v>18</v>
      </c>
      <c r="E9" s="268"/>
      <c r="F9" s="268"/>
      <c r="G9" s="269"/>
      <c r="H9" s="265" t="s">
        <v>23</v>
      </c>
      <c r="I9" s="266"/>
      <c r="J9" s="266"/>
      <c r="K9" s="267"/>
      <c r="L9" s="265" t="s">
        <v>24</v>
      </c>
      <c r="M9" s="266"/>
      <c r="N9" s="266"/>
      <c r="O9" s="267"/>
      <c r="P9" s="265" t="s">
        <v>25</v>
      </c>
      <c r="Q9" s="266"/>
      <c r="R9" s="266"/>
      <c r="S9" s="267"/>
      <c r="T9" s="270" t="s">
        <v>18</v>
      </c>
      <c r="U9" s="268"/>
      <c r="V9" s="268"/>
      <c r="W9" s="269"/>
      <c r="X9" s="265" t="s">
        <v>23</v>
      </c>
      <c r="Y9" s="266"/>
      <c r="Z9" s="266"/>
      <c r="AA9" s="267"/>
      <c r="AB9" s="265" t="s">
        <v>24</v>
      </c>
      <c r="AC9" s="266"/>
      <c r="AD9" s="266"/>
      <c r="AE9" s="267"/>
      <c r="AF9" s="265" t="s">
        <v>25</v>
      </c>
      <c r="AG9" s="266"/>
      <c r="AH9" s="266"/>
      <c r="AI9" s="267"/>
      <c r="AJ9" s="270" t="s">
        <v>18</v>
      </c>
      <c r="AK9" s="268"/>
      <c r="AL9" s="268"/>
      <c r="AM9" s="269"/>
      <c r="AN9" s="265" t="s">
        <v>23</v>
      </c>
      <c r="AO9" s="266"/>
      <c r="AP9" s="266"/>
      <c r="AQ9" s="267"/>
      <c r="AR9" s="265" t="s">
        <v>24</v>
      </c>
      <c r="AS9" s="266"/>
      <c r="AT9" s="266"/>
      <c r="AU9" s="267"/>
      <c r="AV9" s="265" t="s">
        <v>25</v>
      </c>
      <c r="AW9" s="266"/>
      <c r="AX9" s="266"/>
      <c r="AY9" s="267"/>
      <c r="AZ9" s="270" t="s">
        <v>18</v>
      </c>
      <c r="BA9" s="268"/>
      <c r="BB9" s="268"/>
      <c r="BC9" s="269"/>
      <c r="BD9" s="265" t="s">
        <v>23</v>
      </c>
      <c r="BE9" s="266"/>
      <c r="BF9" s="266"/>
      <c r="BG9" s="267"/>
      <c r="BH9" s="265" t="s">
        <v>24</v>
      </c>
      <c r="BI9" s="266"/>
      <c r="BJ9" s="266"/>
      <c r="BK9" s="267"/>
      <c r="BL9" s="265" t="s">
        <v>25</v>
      </c>
      <c r="BM9" s="266"/>
      <c r="BN9" s="266"/>
      <c r="BO9" s="267"/>
      <c r="BP9" s="270" t="s">
        <v>18</v>
      </c>
      <c r="BQ9" s="268"/>
      <c r="BR9" s="268"/>
      <c r="BS9" s="269"/>
      <c r="BT9" s="265" t="s">
        <v>23</v>
      </c>
      <c r="BU9" s="266"/>
      <c r="BV9" s="266"/>
      <c r="BW9" s="267"/>
      <c r="BX9" s="265" t="s">
        <v>24</v>
      </c>
      <c r="BY9" s="266"/>
      <c r="BZ9" s="266"/>
      <c r="CA9" s="267"/>
      <c r="CB9" s="265" t="s">
        <v>27</v>
      </c>
      <c r="CC9" s="266"/>
      <c r="CD9" s="266"/>
      <c r="CE9" s="267"/>
      <c r="CF9" s="270" t="s">
        <v>18</v>
      </c>
      <c r="CG9" s="268"/>
      <c r="CH9" s="268"/>
      <c r="CI9" s="269"/>
      <c r="CJ9" s="265" t="s">
        <v>23</v>
      </c>
      <c r="CK9" s="266"/>
      <c r="CL9" s="266"/>
      <c r="CM9" s="267"/>
      <c r="CN9" s="265" t="s">
        <v>24</v>
      </c>
      <c r="CO9" s="266"/>
      <c r="CP9" s="266"/>
      <c r="CQ9" s="267"/>
      <c r="CR9" s="265" t="s">
        <v>27</v>
      </c>
      <c r="CS9" s="266"/>
      <c r="CT9" s="266"/>
      <c r="CU9" s="267"/>
      <c r="CV9" s="270" t="s">
        <v>18</v>
      </c>
      <c r="CW9" s="268"/>
      <c r="CX9" s="268"/>
      <c r="CY9" s="269"/>
      <c r="CZ9" s="265" t="s">
        <v>23</v>
      </c>
      <c r="DA9" s="266"/>
      <c r="DB9" s="266"/>
      <c r="DC9" s="267"/>
      <c r="DD9" s="265" t="s">
        <v>24</v>
      </c>
      <c r="DE9" s="266"/>
      <c r="DF9" s="266"/>
      <c r="DG9" s="267"/>
      <c r="DH9" s="265" t="s">
        <v>27</v>
      </c>
      <c r="DI9" s="266"/>
      <c r="DJ9" s="266"/>
      <c r="DK9" s="267"/>
      <c r="DL9" s="270" t="s">
        <v>18</v>
      </c>
      <c r="DM9" s="268"/>
      <c r="DN9" s="268"/>
      <c r="DO9" s="269"/>
      <c r="DP9" s="265" t="s">
        <v>23</v>
      </c>
      <c r="DQ9" s="266"/>
      <c r="DR9" s="266"/>
      <c r="DS9" s="267"/>
      <c r="DT9" s="265" t="s">
        <v>24</v>
      </c>
      <c r="DU9" s="266"/>
      <c r="DV9" s="266"/>
      <c r="DW9" s="267"/>
      <c r="DX9" s="265" t="s">
        <v>27</v>
      </c>
      <c r="DY9" s="266"/>
      <c r="DZ9" s="266"/>
      <c r="EA9" s="267"/>
      <c r="EB9" s="270" t="s">
        <v>18</v>
      </c>
      <c r="EC9" s="268"/>
      <c r="ED9" s="268"/>
      <c r="EE9" s="269"/>
      <c r="EF9" s="265" t="s">
        <v>23</v>
      </c>
      <c r="EG9" s="266"/>
      <c r="EH9" s="266"/>
      <c r="EI9" s="267"/>
      <c r="EJ9" s="265" t="s">
        <v>24</v>
      </c>
      <c r="EK9" s="266"/>
      <c r="EL9" s="266"/>
      <c r="EM9" s="267"/>
      <c r="EN9" s="265" t="s">
        <v>27</v>
      </c>
      <c r="EO9" s="266"/>
      <c r="EP9" s="266"/>
      <c r="EQ9" s="267"/>
      <c r="ER9" s="270" t="s">
        <v>18</v>
      </c>
      <c r="ES9" s="268"/>
      <c r="ET9" s="268"/>
      <c r="EU9" s="269"/>
      <c r="EV9" s="265" t="s">
        <v>23</v>
      </c>
      <c r="EW9" s="266"/>
      <c r="EX9" s="266"/>
      <c r="EY9" s="267"/>
      <c r="EZ9" s="265" t="s">
        <v>24</v>
      </c>
      <c r="FA9" s="266"/>
      <c r="FB9" s="266"/>
      <c r="FC9" s="267"/>
      <c r="FD9" s="265" t="s">
        <v>27</v>
      </c>
      <c r="FE9" s="266"/>
      <c r="FF9" s="266"/>
      <c r="FG9" s="267"/>
      <c r="FH9" s="270" t="s">
        <v>18</v>
      </c>
      <c r="FI9" s="268"/>
      <c r="FJ9" s="268"/>
      <c r="FK9" s="269"/>
      <c r="FL9" s="265" t="s">
        <v>23</v>
      </c>
      <c r="FM9" s="266"/>
      <c r="FN9" s="266"/>
      <c r="FO9" s="267"/>
      <c r="FP9" s="265" t="s">
        <v>31</v>
      </c>
      <c r="FQ9" s="266"/>
      <c r="FR9" s="266"/>
      <c r="FS9" s="267"/>
      <c r="FT9" s="265" t="s">
        <v>28</v>
      </c>
      <c r="FU9" s="266"/>
      <c r="FV9" s="266"/>
      <c r="FW9" s="267"/>
      <c r="FX9" s="265" t="s">
        <v>29</v>
      </c>
      <c r="FY9" s="266"/>
      <c r="FZ9" s="266"/>
      <c r="GA9" s="267"/>
      <c r="GB9" s="270" t="s">
        <v>18</v>
      </c>
      <c r="GC9" s="268"/>
      <c r="GD9" s="268"/>
      <c r="GE9" s="269"/>
      <c r="GF9" s="265" t="s">
        <v>23</v>
      </c>
      <c r="GG9" s="266"/>
      <c r="GH9" s="266"/>
      <c r="GI9" s="267"/>
      <c r="GJ9" s="265" t="s">
        <v>24</v>
      </c>
      <c r="GK9" s="266"/>
      <c r="GL9" s="266"/>
      <c r="GM9" s="267"/>
      <c r="GN9" s="265" t="s">
        <v>27</v>
      </c>
      <c r="GO9" s="266"/>
      <c r="GP9" s="266"/>
      <c r="GQ9" s="267"/>
    </row>
    <row r="10" spans="1:291" s="64" customFormat="1" ht="15.5" x14ac:dyDescent="0.3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5" x14ac:dyDescent="0.3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5" x14ac:dyDescent="0.3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5" x14ac:dyDescent="0.3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5" x14ac:dyDescent="0.3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5" x14ac:dyDescent="0.3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5" x14ac:dyDescent="0.3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5" x14ac:dyDescent="0.3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5" x14ac:dyDescent="0.3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5" x14ac:dyDescent="0.3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5" x14ac:dyDescent="0.3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5" x14ac:dyDescent="0.3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5" x14ac:dyDescent="0.3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5" x14ac:dyDescent="0.3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5" x14ac:dyDescent="0.3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5" x14ac:dyDescent="0.3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5" x14ac:dyDescent="0.3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5" x14ac:dyDescent="0.3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5" x14ac:dyDescent="0.3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5" x14ac:dyDescent="0.3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5" x14ac:dyDescent="0.3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5" x14ac:dyDescent="0.3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5" x14ac:dyDescent="0.3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5" x14ac:dyDescent="0.3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5" x14ac:dyDescent="0.3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5" x14ac:dyDescent="0.3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5" x14ac:dyDescent="0.3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5" x14ac:dyDescent="0.3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5" x14ac:dyDescent="0.3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5" x14ac:dyDescent="0.3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5" x14ac:dyDescent="0.3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5" x14ac:dyDescent="0.3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5" x14ac:dyDescent="0.3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5" x14ac:dyDescent="0.3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5" x14ac:dyDescent="0.3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5" x14ac:dyDescent="0.3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5" x14ac:dyDescent="0.3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5" x14ac:dyDescent="0.3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5" x14ac:dyDescent="0.3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5" x14ac:dyDescent="0.3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5" x14ac:dyDescent="0.3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5" x14ac:dyDescent="0.3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5" x14ac:dyDescent="0.3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5" x14ac:dyDescent="0.3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5" x14ac:dyDescent="0.3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5" x14ac:dyDescent="0.3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5" x14ac:dyDescent="0.3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5" x14ac:dyDescent="0.3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5" x14ac:dyDescent="0.3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5" x14ac:dyDescent="0.3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5" x14ac:dyDescent="0.3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5" x14ac:dyDescent="0.3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5" x14ac:dyDescent="0.3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5" x14ac:dyDescent="0.3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5" x14ac:dyDescent="0.3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5" x14ac:dyDescent="0.3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5" x14ac:dyDescent="0.3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5" x14ac:dyDescent="0.3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5" x14ac:dyDescent="0.3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5" x14ac:dyDescent="0.3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5" x14ac:dyDescent="0.3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5" x14ac:dyDescent="0.3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5" x14ac:dyDescent="0.3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5" x14ac:dyDescent="0.3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5" x14ac:dyDescent="0.3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5" x14ac:dyDescent="0.3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5" x14ac:dyDescent="0.3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5" x14ac:dyDescent="0.3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5" x14ac:dyDescent="0.3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5" x14ac:dyDescent="0.3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5" x14ac:dyDescent="0.3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5" x14ac:dyDescent="0.3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5" x14ac:dyDescent="0.3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5" x14ac:dyDescent="0.3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5" x14ac:dyDescent="0.3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5" x14ac:dyDescent="0.3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5" x14ac:dyDescent="0.3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5" x14ac:dyDescent="0.3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5" x14ac:dyDescent="0.3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5" x14ac:dyDescent="0.3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5" x14ac:dyDescent="0.3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5" x14ac:dyDescent="0.3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5" x14ac:dyDescent="0.3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5" x14ac:dyDescent="0.3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5" x14ac:dyDescent="0.3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5" x14ac:dyDescent="0.3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5" x14ac:dyDescent="0.3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5" x14ac:dyDescent="0.3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5" x14ac:dyDescent="0.3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5" x14ac:dyDescent="0.3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5" x14ac:dyDescent="0.3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5" x14ac:dyDescent="0.3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5" x14ac:dyDescent="0.3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5" x14ac:dyDescent="0.3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5" x14ac:dyDescent="0.3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5" x14ac:dyDescent="0.3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5" x14ac:dyDescent="0.3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5" x14ac:dyDescent="0.3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5" x14ac:dyDescent="0.3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5" x14ac:dyDescent="0.3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5" x14ac:dyDescent="0.3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5" x14ac:dyDescent="0.3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5" x14ac:dyDescent="0.3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5" x14ac:dyDescent="0.3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5" x14ac:dyDescent="0.3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5" x14ac:dyDescent="0.3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5" x14ac:dyDescent="0.3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5" x14ac:dyDescent="0.3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5" x14ac:dyDescent="0.3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5" x14ac:dyDescent="0.3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5" x14ac:dyDescent="0.3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5" x14ac:dyDescent="0.3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5" x14ac:dyDescent="0.3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5" x14ac:dyDescent="0.3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5" x14ac:dyDescent="0.3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5" x14ac:dyDescent="0.3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5" x14ac:dyDescent="0.3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5" x14ac:dyDescent="0.3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5" x14ac:dyDescent="0.3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5" x14ac:dyDescent="0.3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5" x14ac:dyDescent="0.3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5" x14ac:dyDescent="0.3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5" x14ac:dyDescent="0.3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5" x14ac:dyDescent="0.3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5" x14ac:dyDescent="0.3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5" x14ac:dyDescent="0.3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5" x14ac:dyDescent="0.3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5" x14ac:dyDescent="0.3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5" x14ac:dyDescent="0.3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5" x14ac:dyDescent="0.3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5" x14ac:dyDescent="0.3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5" x14ac:dyDescent="0.3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5" x14ac:dyDescent="0.3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5" x14ac:dyDescent="0.3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5" x14ac:dyDescent="0.3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5" x14ac:dyDescent="0.3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5" x14ac:dyDescent="0.3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5" x14ac:dyDescent="0.3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5" x14ac:dyDescent="0.3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5" x14ac:dyDescent="0.3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5" x14ac:dyDescent="0.3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5" x14ac:dyDescent="0.3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5" x14ac:dyDescent="0.3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5" x14ac:dyDescent="0.3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5" x14ac:dyDescent="0.3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5" x14ac:dyDescent="0.3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5" x14ac:dyDescent="0.3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5" x14ac:dyDescent="0.3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5" x14ac:dyDescent="0.3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5" x14ac:dyDescent="0.3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5" x14ac:dyDescent="0.3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5" x14ac:dyDescent="0.3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5" x14ac:dyDescent="0.3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5" x14ac:dyDescent="0.3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5" x14ac:dyDescent="0.3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5" x14ac:dyDescent="0.3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5" x14ac:dyDescent="0.3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5" x14ac:dyDescent="0.3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5" x14ac:dyDescent="0.3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5" x14ac:dyDescent="0.3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5" x14ac:dyDescent="0.3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5" x14ac:dyDescent="0.3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5" x14ac:dyDescent="0.3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5" x14ac:dyDescent="0.3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5" x14ac:dyDescent="0.3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5" x14ac:dyDescent="0.3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5" x14ac:dyDescent="0.3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5" x14ac:dyDescent="0.3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5" x14ac:dyDescent="0.3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5" x14ac:dyDescent="0.3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5" x14ac:dyDescent="0.3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5" x14ac:dyDescent="0.3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5" x14ac:dyDescent="0.3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5" x14ac:dyDescent="0.3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5" x14ac:dyDescent="0.3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5" x14ac:dyDescent="0.3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5" x14ac:dyDescent="0.3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5" x14ac:dyDescent="0.3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5" x14ac:dyDescent="0.3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5" x14ac:dyDescent="0.3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5" x14ac:dyDescent="0.3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5" x14ac:dyDescent="0.3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5" x14ac:dyDescent="0.3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5" x14ac:dyDescent="0.3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5" x14ac:dyDescent="0.3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5" x14ac:dyDescent="0.3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5" x14ac:dyDescent="0.3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5" x14ac:dyDescent="0.3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5" x14ac:dyDescent="0.3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5" x14ac:dyDescent="0.3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5" x14ac:dyDescent="0.3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5" x14ac:dyDescent="0.3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5" x14ac:dyDescent="0.3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5" x14ac:dyDescent="0.3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5" x14ac:dyDescent="0.3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5" x14ac:dyDescent="0.3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5" x14ac:dyDescent="0.3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5" x14ac:dyDescent="0.3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5" x14ac:dyDescent="0.3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5" x14ac:dyDescent="0.3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5" x14ac:dyDescent="0.3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5" x14ac:dyDescent="0.3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5" x14ac:dyDescent="0.3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5" x14ac:dyDescent="0.3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5" x14ac:dyDescent="0.3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5" x14ac:dyDescent="0.3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5" x14ac:dyDescent="0.3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5" x14ac:dyDescent="0.3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5" x14ac:dyDescent="0.3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5" x14ac:dyDescent="0.3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5" x14ac:dyDescent="0.3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5" x14ac:dyDescent="0.3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5" x14ac:dyDescent="0.3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5" x14ac:dyDescent="0.3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5" x14ac:dyDescent="0.3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5" x14ac:dyDescent="0.3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5" x14ac:dyDescent="0.3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5" x14ac:dyDescent="0.3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5" x14ac:dyDescent="0.3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5" x14ac:dyDescent="0.3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5" x14ac:dyDescent="0.3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5" x14ac:dyDescent="0.3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5" x14ac:dyDescent="0.3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5" x14ac:dyDescent="0.3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5" x14ac:dyDescent="0.3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5" x14ac:dyDescent="0.3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5" x14ac:dyDescent="0.3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5" x14ac:dyDescent="0.3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5" x14ac:dyDescent="0.3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5" x14ac:dyDescent="0.3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5" x14ac:dyDescent="0.3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5" x14ac:dyDescent="0.3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5" x14ac:dyDescent="0.3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5" x14ac:dyDescent="0.3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5" x14ac:dyDescent="0.3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5" x14ac:dyDescent="0.3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5" x14ac:dyDescent="0.3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5" x14ac:dyDescent="0.3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5" x14ac:dyDescent="0.3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5" x14ac:dyDescent="0.3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5" x14ac:dyDescent="0.3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5" x14ac:dyDescent="0.3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5" x14ac:dyDescent="0.3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5" x14ac:dyDescent="0.3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5" x14ac:dyDescent="0.3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5" x14ac:dyDescent="0.3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5" x14ac:dyDescent="0.3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5" x14ac:dyDescent="0.3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5" x14ac:dyDescent="0.3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5" x14ac:dyDescent="0.3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5" x14ac:dyDescent="0.3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5" x14ac:dyDescent="0.3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5" x14ac:dyDescent="0.3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5" x14ac:dyDescent="0.3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5" x14ac:dyDescent="0.3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5" x14ac:dyDescent="0.3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5" x14ac:dyDescent="0.3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5" x14ac:dyDescent="0.3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5" x14ac:dyDescent="0.3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5" x14ac:dyDescent="0.3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5" x14ac:dyDescent="0.3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5" x14ac:dyDescent="0.3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5" x14ac:dyDescent="0.3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5" x14ac:dyDescent="0.3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5" x14ac:dyDescent="0.3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5" x14ac:dyDescent="0.3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5" x14ac:dyDescent="0.3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5" x14ac:dyDescent="0.3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5" x14ac:dyDescent="0.3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5" x14ac:dyDescent="0.3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5" x14ac:dyDescent="0.3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5" x14ac:dyDescent="0.3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5" x14ac:dyDescent="0.3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5" x14ac:dyDescent="0.3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5" x14ac:dyDescent="0.3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5" x14ac:dyDescent="0.3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5" x14ac:dyDescent="0.3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5" x14ac:dyDescent="0.3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5" x14ac:dyDescent="0.3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5" x14ac:dyDescent="0.3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5" x14ac:dyDescent="0.3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5" x14ac:dyDescent="0.3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5" x14ac:dyDescent="0.3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5" x14ac:dyDescent="0.3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5" x14ac:dyDescent="0.3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5" x14ac:dyDescent="0.3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5" x14ac:dyDescent="0.3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5" x14ac:dyDescent="0.3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5" x14ac:dyDescent="0.3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5" x14ac:dyDescent="0.3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5" x14ac:dyDescent="0.3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5" x14ac:dyDescent="0.3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5" x14ac:dyDescent="0.3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5" x14ac:dyDescent="0.3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5" x14ac:dyDescent="0.3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5" x14ac:dyDescent="0.3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5" x14ac:dyDescent="0.3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5" x14ac:dyDescent="0.3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5" x14ac:dyDescent="0.3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5" x14ac:dyDescent="0.3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5" x14ac:dyDescent="0.3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5" x14ac:dyDescent="0.3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5" x14ac:dyDescent="0.3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5" x14ac:dyDescent="0.3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5" x14ac:dyDescent="0.3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5" x14ac:dyDescent="0.3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5" x14ac:dyDescent="0.3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5" x14ac:dyDescent="0.3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5" x14ac:dyDescent="0.3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5" x14ac:dyDescent="0.3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5" x14ac:dyDescent="0.3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5" x14ac:dyDescent="0.3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5" x14ac:dyDescent="0.3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5" x14ac:dyDescent="0.3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5" x14ac:dyDescent="0.3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5" x14ac:dyDescent="0.3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5" x14ac:dyDescent="0.3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5" x14ac:dyDescent="0.3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5" x14ac:dyDescent="0.3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5" x14ac:dyDescent="0.3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5" x14ac:dyDescent="0.3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5" x14ac:dyDescent="0.3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5" x14ac:dyDescent="0.3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5" x14ac:dyDescent="0.3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5" x14ac:dyDescent="0.3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5" x14ac:dyDescent="0.3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5" x14ac:dyDescent="0.3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5" x14ac:dyDescent="0.3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5" x14ac:dyDescent="0.3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5" x14ac:dyDescent="0.3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5" x14ac:dyDescent="0.3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5" x14ac:dyDescent="0.3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5" x14ac:dyDescent="0.3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5" x14ac:dyDescent="0.3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5" x14ac:dyDescent="0.3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5" x14ac:dyDescent="0.3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5" x14ac:dyDescent="0.3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5" x14ac:dyDescent="0.3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5" x14ac:dyDescent="0.3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5" x14ac:dyDescent="0.3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5" x14ac:dyDescent="0.3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5" x14ac:dyDescent="0.3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5" x14ac:dyDescent="0.3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5" x14ac:dyDescent="0.3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5" x14ac:dyDescent="0.3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5" x14ac:dyDescent="0.3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5" x14ac:dyDescent="0.3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5" x14ac:dyDescent="0.3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5" x14ac:dyDescent="0.3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5" x14ac:dyDescent="0.3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5" x14ac:dyDescent="0.3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5" x14ac:dyDescent="0.3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5" x14ac:dyDescent="0.3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5" x14ac:dyDescent="0.3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5" x14ac:dyDescent="0.3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5" x14ac:dyDescent="0.3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5" x14ac:dyDescent="0.3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5" x14ac:dyDescent="0.3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5" x14ac:dyDescent="0.3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5" x14ac:dyDescent="0.3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5" x14ac:dyDescent="0.3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5" x14ac:dyDescent="0.3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5" x14ac:dyDescent="0.3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5" x14ac:dyDescent="0.3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5" x14ac:dyDescent="0.3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5" x14ac:dyDescent="0.3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5" x14ac:dyDescent="0.3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5" x14ac:dyDescent="0.3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5" x14ac:dyDescent="0.3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5" x14ac:dyDescent="0.3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5" x14ac:dyDescent="0.3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5" x14ac:dyDescent="0.3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5" x14ac:dyDescent="0.3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5" x14ac:dyDescent="0.3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5" x14ac:dyDescent="0.3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5" x14ac:dyDescent="0.3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5" x14ac:dyDescent="0.3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5" x14ac:dyDescent="0.3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5" x14ac:dyDescent="0.3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5" x14ac:dyDescent="0.3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5" x14ac:dyDescent="0.3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5" x14ac:dyDescent="0.3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5" x14ac:dyDescent="0.3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5" x14ac:dyDescent="0.3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5" x14ac:dyDescent="0.3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5" x14ac:dyDescent="0.3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5" x14ac:dyDescent="0.3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5" x14ac:dyDescent="0.3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5" x14ac:dyDescent="0.3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5" x14ac:dyDescent="0.3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5" x14ac:dyDescent="0.3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5" x14ac:dyDescent="0.3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5" x14ac:dyDescent="0.3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5" x14ac:dyDescent="0.3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5" x14ac:dyDescent="0.3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5" x14ac:dyDescent="0.3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5" x14ac:dyDescent="0.3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5" x14ac:dyDescent="0.3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5" x14ac:dyDescent="0.3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5" x14ac:dyDescent="0.3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5" x14ac:dyDescent="0.3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5" x14ac:dyDescent="0.3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5" x14ac:dyDescent="0.3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5" x14ac:dyDescent="0.3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5" x14ac:dyDescent="0.3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5" x14ac:dyDescent="0.3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5" x14ac:dyDescent="0.3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5" x14ac:dyDescent="0.3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5" x14ac:dyDescent="0.3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5" x14ac:dyDescent="0.3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5" x14ac:dyDescent="0.3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5" x14ac:dyDescent="0.3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5" x14ac:dyDescent="0.3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5" x14ac:dyDescent="0.3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5" x14ac:dyDescent="0.3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5" x14ac:dyDescent="0.3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5" x14ac:dyDescent="0.3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5" x14ac:dyDescent="0.3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5" x14ac:dyDescent="0.3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5" x14ac:dyDescent="0.3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5" x14ac:dyDescent="0.3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5" x14ac:dyDescent="0.3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5" x14ac:dyDescent="0.3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5" x14ac:dyDescent="0.3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5" x14ac:dyDescent="0.3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5" x14ac:dyDescent="0.3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5" x14ac:dyDescent="0.3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5" x14ac:dyDescent="0.3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5" x14ac:dyDescent="0.3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5" x14ac:dyDescent="0.3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5" x14ac:dyDescent="0.3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5" x14ac:dyDescent="0.3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5" x14ac:dyDescent="0.3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5" x14ac:dyDescent="0.3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5" x14ac:dyDescent="0.3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5" x14ac:dyDescent="0.3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5" x14ac:dyDescent="0.3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5" x14ac:dyDescent="0.3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5" x14ac:dyDescent="0.3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5" x14ac:dyDescent="0.3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5" x14ac:dyDescent="0.3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5" x14ac:dyDescent="0.3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5" x14ac:dyDescent="0.3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5" x14ac:dyDescent="0.3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5" x14ac:dyDescent="0.3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5" x14ac:dyDescent="0.3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5" x14ac:dyDescent="0.3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5" x14ac:dyDescent="0.3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5" x14ac:dyDescent="0.3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5" x14ac:dyDescent="0.3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5" x14ac:dyDescent="0.3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5" x14ac:dyDescent="0.3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5" x14ac:dyDescent="0.3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5" x14ac:dyDescent="0.3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5" x14ac:dyDescent="0.3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5" x14ac:dyDescent="0.3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5" x14ac:dyDescent="0.3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5" x14ac:dyDescent="0.3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5" x14ac:dyDescent="0.3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5" x14ac:dyDescent="0.3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5" x14ac:dyDescent="0.3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5" x14ac:dyDescent="0.3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5" x14ac:dyDescent="0.3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5" x14ac:dyDescent="0.3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5" x14ac:dyDescent="0.3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5" x14ac:dyDescent="0.3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5" x14ac:dyDescent="0.3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5" x14ac:dyDescent="0.3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5" x14ac:dyDescent="0.3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5" x14ac:dyDescent="0.3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5" x14ac:dyDescent="0.3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5" x14ac:dyDescent="0.3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5" x14ac:dyDescent="0.3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5" x14ac:dyDescent="0.3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5" x14ac:dyDescent="0.3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5" x14ac:dyDescent="0.3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5" x14ac:dyDescent="0.3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5" x14ac:dyDescent="0.3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5" x14ac:dyDescent="0.3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5" x14ac:dyDescent="0.3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5" x14ac:dyDescent="0.3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5" x14ac:dyDescent="0.3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5" x14ac:dyDescent="0.3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5" x14ac:dyDescent="0.3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5" x14ac:dyDescent="0.3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5" x14ac:dyDescent="0.3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5" x14ac:dyDescent="0.3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5" x14ac:dyDescent="0.3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5" x14ac:dyDescent="0.3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5" x14ac:dyDescent="0.3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5" x14ac:dyDescent="0.3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5" x14ac:dyDescent="0.3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5" x14ac:dyDescent="0.3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5" x14ac:dyDescent="0.3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5" x14ac:dyDescent="0.3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5" x14ac:dyDescent="0.3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5" x14ac:dyDescent="0.3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5" x14ac:dyDescent="0.3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5" x14ac:dyDescent="0.3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5" x14ac:dyDescent="0.3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5" x14ac:dyDescent="0.3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5" x14ac:dyDescent="0.3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5" x14ac:dyDescent="0.3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5" x14ac:dyDescent="0.3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5" x14ac:dyDescent="0.3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5" x14ac:dyDescent="0.3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5" x14ac:dyDescent="0.3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5" x14ac:dyDescent="0.3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5" x14ac:dyDescent="0.3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5" x14ac:dyDescent="0.3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5" x14ac:dyDescent="0.3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5" x14ac:dyDescent="0.3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5" x14ac:dyDescent="0.3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5" x14ac:dyDescent="0.3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5" x14ac:dyDescent="0.3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5" x14ac:dyDescent="0.3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5" x14ac:dyDescent="0.3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5" x14ac:dyDescent="0.3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5" x14ac:dyDescent="0.3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5" x14ac:dyDescent="0.3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5" x14ac:dyDescent="0.3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5" x14ac:dyDescent="0.3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5" x14ac:dyDescent="0.3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5" x14ac:dyDescent="0.3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5" x14ac:dyDescent="0.3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5" x14ac:dyDescent="0.3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5" x14ac:dyDescent="0.3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5" x14ac:dyDescent="0.3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5" x14ac:dyDescent="0.3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5" x14ac:dyDescent="0.3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5" x14ac:dyDescent="0.3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5" x14ac:dyDescent="0.3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5" x14ac:dyDescent="0.3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5" x14ac:dyDescent="0.3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5" x14ac:dyDescent="0.3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5" x14ac:dyDescent="0.3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5" x14ac:dyDescent="0.3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5" x14ac:dyDescent="0.3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5" x14ac:dyDescent="0.3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5" x14ac:dyDescent="0.3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5" x14ac:dyDescent="0.3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5" x14ac:dyDescent="0.3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5" x14ac:dyDescent="0.3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5" x14ac:dyDescent="0.3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5" x14ac:dyDescent="0.3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5" x14ac:dyDescent="0.3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5" x14ac:dyDescent="0.3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5" x14ac:dyDescent="0.3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5" x14ac:dyDescent="0.3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5" x14ac:dyDescent="0.3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5" x14ac:dyDescent="0.3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5" x14ac:dyDescent="0.3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5" x14ac:dyDescent="0.3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5" x14ac:dyDescent="0.3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5" x14ac:dyDescent="0.3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5" x14ac:dyDescent="0.3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5" x14ac:dyDescent="0.3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5" x14ac:dyDescent="0.3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5" x14ac:dyDescent="0.3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5" x14ac:dyDescent="0.3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5" x14ac:dyDescent="0.3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5" x14ac:dyDescent="0.3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5" x14ac:dyDescent="0.3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5" x14ac:dyDescent="0.3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5" x14ac:dyDescent="0.3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5" x14ac:dyDescent="0.3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5" x14ac:dyDescent="0.3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5" x14ac:dyDescent="0.3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5" x14ac:dyDescent="0.3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5" x14ac:dyDescent="0.3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5" x14ac:dyDescent="0.3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5" x14ac:dyDescent="0.3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5" x14ac:dyDescent="0.3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5" x14ac:dyDescent="0.3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5" x14ac:dyDescent="0.3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5" x14ac:dyDescent="0.3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5" x14ac:dyDescent="0.3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5" x14ac:dyDescent="0.3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5" x14ac:dyDescent="0.3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5" x14ac:dyDescent="0.3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5" x14ac:dyDescent="0.3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5" x14ac:dyDescent="0.3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5" x14ac:dyDescent="0.3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5" x14ac:dyDescent="0.3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5" x14ac:dyDescent="0.3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5" x14ac:dyDescent="0.3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5" x14ac:dyDescent="0.3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5" x14ac:dyDescent="0.3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5" x14ac:dyDescent="0.3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5" x14ac:dyDescent="0.3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5" x14ac:dyDescent="0.3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5" x14ac:dyDescent="0.3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5" x14ac:dyDescent="0.3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5" x14ac:dyDescent="0.3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5" x14ac:dyDescent="0.3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5" x14ac:dyDescent="0.3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5" x14ac:dyDescent="0.3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5" x14ac:dyDescent="0.3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5" x14ac:dyDescent="0.3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99999999999999" customHeight="1" x14ac:dyDescent="0.3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5" x14ac:dyDescent="0.3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5" x14ac:dyDescent="0.3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5" x14ac:dyDescent="0.3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5" x14ac:dyDescent="0.3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5" x14ac:dyDescent="0.3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5" x14ac:dyDescent="0.3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5" x14ac:dyDescent="0.3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5" x14ac:dyDescent="0.3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5" x14ac:dyDescent="0.3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5" x14ac:dyDescent="0.3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5" x14ac:dyDescent="0.3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5" x14ac:dyDescent="0.3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5" x14ac:dyDescent="0.3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5" x14ac:dyDescent="0.3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5" x14ac:dyDescent="0.3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5" x14ac:dyDescent="0.3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5" x14ac:dyDescent="0.3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5" x14ac:dyDescent="0.3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5" x14ac:dyDescent="0.3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5" x14ac:dyDescent="0.3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5" x14ac:dyDescent="0.3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5" x14ac:dyDescent="0.3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5" x14ac:dyDescent="0.3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5" x14ac:dyDescent="0.3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5" x14ac:dyDescent="0.3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5" x14ac:dyDescent="0.3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5" x14ac:dyDescent="0.3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5" x14ac:dyDescent="0.3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5" x14ac:dyDescent="0.3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5" x14ac:dyDescent="0.3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5" x14ac:dyDescent="0.3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5" x14ac:dyDescent="0.3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5" x14ac:dyDescent="0.3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5" x14ac:dyDescent="0.3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5" x14ac:dyDescent="0.3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5" x14ac:dyDescent="0.3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5" x14ac:dyDescent="0.3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5" x14ac:dyDescent="0.3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5" x14ac:dyDescent="0.3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5" x14ac:dyDescent="0.3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5" x14ac:dyDescent="0.3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5" x14ac:dyDescent="0.3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5" x14ac:dyDescent="0.3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5" x14ac:dyDescent="0.3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5" x14ac:dyDescent="0.3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5" x14ac:dyDescent="0.3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5" x14ac:dyDescent="0.3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5" x14ac:dyDescent="0.3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5" x14ac:dyDescent="0.3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5" x14ac:dyDescent="0.3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5" x14ac:dyDescent="0.3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5" x14ac:dyDescent="0.3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5" x14ac:dyDescent="0.3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5" x14ac:dyDescent="0.3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5" x14ac:dyDescent="0.3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5" x14ac:dyDescent="0.3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5" x14ac:dyDescent="0.3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5" x14ac:dyDescent="0.3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5" x14ac:dyDescent="0.3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5" x14ac:dyDescent="0.3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5" x14ac:dyDescent="0.3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5" x14ac:dyDescent="0.3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5" x14ac:dyDescent="0.3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5" x14ac:dyDescent="0.3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5" x14ac:dyDescent="0.3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5" x14ac:dyDescent="0.3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5" x14ac:dyDescent="0.3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5" x14ac:dyDescent="0.3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5" x14ac:dyDescent="0.3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5" x14ac:dyDescent="0.3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5" x14ac:dyDescent="0.3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5" x14ac:dyDescent="0.3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5" x14ac:dyDescent="0.3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5" x14ac:dyDescent="0.3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5" x14ac:dyDescent="0.3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5" x14ac:dyDescent="0.3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5" x14ac:dyDescent="0.3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5" x14ac:dyDescent="0.3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5" x14ac:dyDescent="0.3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5" x14ac:dyDescent="0.3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5" x14ac:dyDescent="0.3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5" x14ac:dyDescent="0.3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5" x14ac:dyDescent="0.3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5" x14ac:dyDescent="0.3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5" x14ac:dyDescent="0.3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5" x14ac:dyDescent="0.3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5" x14ac:dyDescent="0.3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5" x14ac:dyDescent="0.3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5" x14ac:dyDescent="0.3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5" x14ac:dyDescent="0.3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5" x14ac:dyDescent="0.3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5" x14ac:dyDescent="0.3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5" x14ac:dyDescent="0.3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5" x14ac:dyDescent="0.3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5" x14ac:dyDescent="0.3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5" x14ac:dyDescent="0.3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5" x14ac:dyDescent="0.3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5" x14ac:dyDescent="0.3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5" x14ac:dyDescent="0.3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5" x14ac:dyDescent="0.3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5" x14ac:dyDescent="0.3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5" x14ac:dyDescent="0.3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5" x14ac:dyDescent="0.3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5" x14ac:dyDescent="0.3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5" x14ac:dyDescent="0.3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5" x14ac:dyDescent="0.3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5" x14ac:dyDescent="0.3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5" x14ac:dyDescent="0.3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5" x14ac:dyDescent="0.3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5" x14ac:dyDescent="0.3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5" x14ac:dyDescent="0.3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5" x14ac:dyDescent="0.3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5" x14ac:dyDescent="0.3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5" x14ac:dyDescent="0.3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5" x14ac:dyDescent="0.3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5" x14ac:dyDescent="0.3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5" x14ac:dyDescent="0.3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5" x14ac:dyDescent="0.3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5" x14ac:dyDescent="0.3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5" x14ac:dyDescent="0.3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5" x14ac:dyDescent="0.3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5" x14ac:dyDescent="0.3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5" x14ac:dyDescent="0.3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5" x14ac:dyDescent="0.3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5" x14ac:dyDescent="0.3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5" x14ac:dyDescent="0.3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5" x14ac:dyDescent="0.3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5" x14ac:dyDescent="0.3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5" x14ac:dyDescent="0.3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5" x14ac:dyDescent="0.3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5" x14ac:dyDescent="0.3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5" x14ac:dyDescent="0.3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5" x14ac:dyDescent="0.3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5" x14ac:dyDescent="0.3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5" x14ac:dyDescent="0.3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5" x14ac:dyDescent="0.3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5" x14ac:dyDescent="0.3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5" x14ac:dyDescent="0.3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5" x14ac:dyDescent="0.3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5" x14ac:dyDescent="0.3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5" x14ac:dyDescent="0.3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5" x14ac:dyDescent="0.3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5" x14ac:dyDescent="0.3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5" x14ac:dyDescent="0.3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5" x14ac:dyDescent="0.3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5" x14ac:dyDescent="0.3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5" x14ac:dyDescent="0.3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5" x14ac:dyDescent="0.3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5" x14ac:dyDescent="0.3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5" x14ac:dyDescent="0.3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5" x14ac:dyDescent="0.3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5" x14ac:dyDescent="0.3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5" x14ac:dyDescent="0.3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5" x14ac:dyDescent="0.3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5" x14ac:dyDescent="0.3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5" x14ac:dyDescent="0.3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5" x14ac:dyDescent="0.3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5" x14ac:dyDescent="0.3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5" x14ac:dyDescent="0.3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5" x14ac:dyDescent="0.3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5" x14ac:dyDescent="0.3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5" x14ac:dyDescent="0.3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5" x14ac:dyDescent="0.3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5" x14ac:dyDescent="0.3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5" x14ac:dyDescent="0.3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5" x14ac:dyDescent="0.3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5" x14ac:dyDescent="0.3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5" x14ac:dyDescent="0.3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5" x14ac:dyDescent="0.3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5" x14ac:dyDescent="0.3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5" x14ac:dyDescent="0.3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5" x14ac:dyDescent="0.3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5" x14ac:dyDescent="0.3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5" x14ac:dyDescent="0.3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5" x14ac:dyDescent="0.3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5" x14ac:dyDescent="0.3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5" x14ac:dyDescent="0.3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5" x14ac:dyDescent="0.3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5" x14ac:dyDescent="0.3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5" x14ac:dyDescent="0.3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5" x14ac:dyDescent="0.3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5" x14ac:dyDescent="0.3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5" x14ac:dyDescent="0.3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5" x14ac:dyDescent="0.3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5" x14ac:dyDescent="0.3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v>395</v>
      </c>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5" x14ac:dyDescent="0.3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5" x14ac:dyDescent="0.3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5" x14ac:dyDescent="0.35">
      <c r="A797">
        <f t="shared" si="0"/>
        <v>2</v>
      </c>
      <c r="B797">
        <f t="shared" si="1"/>
        <v>2025</v>
      </c>
      <c r="C797" s="73">
        <f>C796+7</f>
        <v>45709</v>
      </c>
      <c r="D797" s="208">
        <v>395</v>
      </c>
      <c r="E797" s="209">
        <v>405</v>
      </c>
      <c r="F797" s="210">
        <v>400</v>
      </c>
      <c r="G797" s="210">
        <v>5</v>
      </c>
      <c r="H797" s="208">
        <v>375</v>
      </c>
      <c r="I797" s="209">
        <v>385</v>
      </c>
      <c r="J797" s="210">
        <v>380</v>
      </c>
      <c r="K797" s="210">
        <v>5</v>
      </c>
      <c r="L797" s="208">
        <v>405</v>
      </c>
      <c r="M797" s="209">
        <v>415</v>
      </c>
      <c r="N797" s="210">
        <v>410</v>
      </c>
      <c r="O797" s="210">
        <v>-5</v>
      </c>
      <c r="P797" s="208">
        <v>370</v>
      </c>
      <c r="Q797" s="209">
        <v>380</v>
      </c>
      <c r="R797" s="210">
        <v>375</v>
      </c>
      <c r="S797" s="210">
        <v>5</v>
      </c>
      <c r="T797" s="208">
        <v>340</v>
      </c>
      <c r="U797" s="209">
        <v>350</v>
      </c>
      <c r="V797" s="210">
        <v>345</v>
      </c>
      <c r="W797" s="210">
        <v>5</v>
      </c>
      <c r="X797" s="208">
        <v>320</v>
      </c>
      <c r="Y797" s="209">
        <v>330</v>
      </c>
      <c r="Z797" s="210">
        <v>325</v>
      </c>
      <c r="AA797" s="210">
        <v>5</v>
      </c>
      <c r="AB797" s="208">
        <v>385</v>
      </c>
      <c r="AC797" s="209">
        <v>395</v>
      </c>
      <c r="AD797" s="210">
        <v>390</v>
      </c>
      <c r="AE797" s="210">
        <v>-5</v>
      </c>
      <c r="AF797" s="208">
        <v>320</v>
      </c>
      <c r="AG797" s="209">
        <v>330</v>
      </c>
      <c r="AH797" s="210">
        <v>325</v>
      </c>
      <c r="AI797" s="210">
        <v>5</v>
      </c>
      <c r="AJ797" s="208">
        <v>330</v>
      </c>
      <c r="AK797" s="209">
        <v>340</v>
      </c>
      <c r="AL797" s="210">
        <v>335</v>
      </c>
      <c r="AM797" s="210">
        <v>5</v>
      </c>
      <c r="AN797" s="208">
        <v>310</v>
      </c>
      <c r="AO797" s="209">
        <v>320</v>
      </c>
      <c r="AP797" s="210">
        <v>315</v>
      </c>
      <c r="AQ797" s="210">
        <v>25</v>
      </c>
      <c r="AR797" s="208">
        <v>405</v>
      </c>
      <c r="AS797" s="209">
        <v>415</v>
      </c>
      <c r="AT797" s="210">
        <v>410</v>
      </c>
      <c r="AU797" s="210">
        <v>-5</v>
      </c>
      <c r="AV797" s="208">
        <v>320</v>
      </c>
      <c r="AW797" s="209">
        <v>330</v>
      </c>
      <c r="AX797" s="210">
        <v>325</v>
      </c>
      <c r="AY797" s="210">
        <v>5</v>
      </c>
      <c r="AZ797" s="208">
        <v>325</v>
      </c>
      <c r="BA797" s="209">
        <v>335</v>
      </c>
      <c r="BB797" s="210">
        <v>330</v>
      </c>
      <c r="BC797" s="210">
        <v>5</v>
      </c>
      <c r="BD797" s="208">
        <v>295</v>
      </c>
      <c r="BE797" s="209">
        <v>305</v>
      </c>
      <c r="BF797" s="210">
        <v>300</v>
      </c>
      <c r="BG797" s="210">
        <v>10</v>
      </c>
      <c r="BH797" s="208">
        <v>375</v>
      </c>
      <c r="BI797" s="209">
        <v>385</v>
      </c>
      <c r="BJ797" s="210">
        <v>380</v>
      </c>
      <c r="BK797" s="210">
        <v>-5</v>
      </c>
      <c r="BL797" s="208">
        <v>335</v>
      </c>
      <c r="BM797" s="209">
        <v>345</v>
      </c>
      <c r="BN797" s="210">
        <v>340</v>
      </c>
      <c r="BO797" s="210" t="s">
        <v>5</v>
      </c>
      <c r="BP797" s="208">
        <v>345</v>
      </c>
      <c r="BQ797" s="209">
        <v>355</v>
      </c>
      <c r="BR797" s="210">
        <v>350</v>
      </c>
      <c r="BS797" s="210">
        <v>5</v>
      </c>
      <c r="BT797" s="208">
        <v>295</v>
      </c>
      <c r="BU797" s="209">
        <v>305</v>
      </c>
      <c r="BV797" s="210">
        <v>300</v>
      </c>
      <c r="BW797" s="210">
        <v>15</v>
      </c>
      <c r="BX797" s="208">
        <v>355</v>
      </c>
      <c r="BY797" s="209">
        <v>365</v>
      </c>
      <c r="BZ797" s="210">
        <v>360</v>
      </c>
      <c r="CA797" s="210" t="s">
        <v>5</v>
      </c>
      <c r="CB797" s="208">
        <v>460</v>
      </c>
      <c r="CC797" s="209">
        <v>470</v>
      </c>
      <c r="CD797" s="210">
        <v>465</v>
      </c>
      <c r="CE797" s="210" t="s">
        <v>5</v>
      </c>
      <c r="CF797" s="208">
        <v>345</v>
      </c>
      <c r="CG797" s="209">
        <v>355</v>
      </c>
      <c r="CH797" s="210">
        <v>350</v>
      </c>
      <c r="CI797" s="210">
        <v>10</v>
      </c>
      <c r="CJ797" s="208">
        <v>315</v>
      </c>
      <c r="CK797" s="209">
        <v>325</v>
      </c>
      <c r="CL797" s="210">
        <v>320</v>
      </c>
      <c r="CM797" s="210" t="s">
        <v>5</v>
      </c>
      <c r="CN797" s="208">
        <v>355</v>
      </c>
      <c r="CO797" s="209">
        <v>365</v>
      </c>
      <c r="CP797" s="210">
        <v>360</v>
      </c>
      <c r="CQ797" s="210" t="s">
        <v>5</v>
      </c>
      <c r="CR797" s="208">
        <v>460</v>
      </c>
      <c r="CS797" s="209">
        <v>470</v>
      </c>
      <c r="CT797" s="210">
        <v>465</v>
      </c>
      <c r="CU797" s="210" t="s">
        <v>5</v>
      </c>
      <c r="CV797" s="208">
        <v>365</v>
      </c>
      <c r="CW797" s="209">
        <v>375</v>
      </c>
      <c r="CX797" s="210">
        <v>370</v>
      </c>
      <c r="CY797" s="210">
        <v>5</v>
      </c>
      <c r="CZ797" s="208">
        <v>340</v>
      </c>
      <c r="DA797" s="209">
        <v>350</v>
      </c>
      <c r="DB797" s="210">
        <v>345</v>
      </c>
      <c r="DC797" s="210">
        <v>5</v>
      </c>
      <c r="DD797" s="208">
        <v>355</v>
      </c>
      <c r="DE797" s="209">
        <v>365</v>
      </c>
      <c r="DF797" s="210">
        <v>360</v>
      </c>
      <c r="DG797" s="210" t="s">
        <v>5</v>
      </c>
      <c r="DH797" s="208">
        <v>475</v>
      </c>
      <c r="DI797" s="209">
        <v>485</v>
      </c>
      <c r="DJ797" s="210">
        <v>480</v>
      </c>
      <c r="DK797" s="210" t="s">
        <v>5</v>
      </c>
      <c r="DL797" s="208">
        <v>325</v>
      </c>
      <c r="DM797" s="209">
        <v>335</v>
      </c>
      <c r="DN797" s="210">
        <v>330</v>
      </c>
      <c r="DO797" s="210">
        <v>5</v>
      </c>
      <c r="DP797" s="208">
        <v>305</v>
      </c>
      <c r="DQ797" s="209">
        <v>315</v>
      </c>
      <c r="DR797" s="210">
        <v>310</v>
      </c>
      <c r="DS797" s="210" t="s">
        <v>5</v>
      </c>
      <c r="DT797" s="208">
        <v>355</v>
      </c>
      <c r="DU797" s="209">
        <v>365</v>
      </c>
      <c r="DV797" s="210">
        <v>360</v>
      </c>
      <c r="DW797" s="210" t="s">
        <v>5</v>
      </c>
      <c r="DX797" s="208">
        <v>460</v>
      </c>
      <c r="DY797" s="209">
        <v>470</v>
      </c>
      <c r="DZ797" s="210">
        <v>465</v>
      </c>
      <c r="EA797" s="210" t="s">
        <v>5</v>
      </c>
      <c r="EB797" s="208">
        <v>365</v>
      </c>
      <c r="EC797" s="209">
        <v>375</v>
      </c>
      <c r="ED797" s="210">
        <v>370</v>
      </c>
      <c r="EE797" s="210">
        <v>5</v>
      </c>
      <c r="EF797" s="208">
        <v>320</v>
      </c>
      <c r="EG797" s="209">
        <v>330</v>
      </c>
      <c r="EH797" s="210">
        <v>325</v>
      </c>
      <c r="EI797" s="210">
        <v>-25</v>
      </c>
      <c r="EJ797" s="208">
        <v>350</v>
      </c>
      <c r="EK797" s="209">
        <v>360</v>
      </c>
      <c r="EL797" s="210">
        <v>355</v>
      </c>
      <c r="EM797" s="210" t="s">
        <v>5</v>
      </c>
      <c r="EN797" s="208">
        <v>505</v>
      </c>
      <c r="EO797" s="209">
        <v>515</v>
      </c>
      <c r="EP797" s="210">
        <v>510</v>
      </c>
      <c r="EQ797" s="210" t="s">
        <v>5</v>
      </c>
      <c r="ER797" s="208">
        <v>315</v>
      </c>
      <c r="ES797" s="209">
        <v>325</v>
      </c>
      <c r="ET797" s="210">
        <v>320</v>
      </c>
      <c r="EU797" s="210" t="s">
        <v>5</v>
      </c>
      <c r="EV797" s="208">
        <v>335</v>
      </c>
      <c r="EW797" s="209">
        <v>345</v>
      </c>
      <c r="EX797" s="210">
        <v>340</v>
      </c>
      <c r="EY797" s="210">
        <v>5</v>
      </c>
      <c r="EZ797" s="208">
        <v>350</v>
      </c>
      <c r="FA797" s="209">
        <v>360</v>
      </c>
      <c r="FB797" s="210">
        <v>355</v>
      </c>
      <c r="FC797" s="210" t="s">
        <v>5</v>
      </c>
      <c r="FD797" s="208">
        <v>360</v>
      </c>
      <c r="FE797" s="209">
        <v>370</v>
      </c>
      <c r="FF797" s="210">
        <v>365</v>
      </c>
      <c r="FG797" s="210" t="s">
        <v>5</v>
      </c>
      <c r="FH797" s="208">
        <v>355</v>
      </c>
      <c r="FI797" s="209">
        <v>365</v>
      </c>
      <c r="FJ797" s="210">
        <v>360</v>
      </c>
      <c r="FK797" s="210" t="s">
        <v>5</v>
      </c>
      <c r="FL797" s="208">
        <v>350</v>
      </c>
      <c r="FM797" s="209">
        <v>360</v>
      </c>
      <c r="FN797" s="210">
        <v>355</v>
      </c>
      <c r="FO797" s="210">
        <v>5</v>
      </c>
      <c r="FT797" s="208">
        <v>500</v>
      </c>
      <c r="FU797" s="209">
        <v>510</v>
      </c>
      <c r="FV797" s="210">
        <v>505</v>
      </c>
      <c r="FW797" s="210">
        <v>5</v>
      </c>
      <c r="FX797" s="208">
        <v>400</v>
      </c>
      <c r="FY797" s="209">
        <v>410</v>
      </c>
      <c r="FZ797" s="210">
        <v>405</v>
      </c>
      <c r="GA797" s="210" t="s">
        <v>5</v>
      </c>
      <c r="GB797" s="208">
        <v>455</v>
      </c>
      <c r="GC797" s="209">
        <v>465</v>
      </c>
      <c r="GD797" s="210">
        <v>460</v>
      </c>
      <c r="GE797" s="210">
        <v>5</v>
      </c>
      <c r="GF797" s="208">
        <v>430</v>
      </c>
      <c r="GG797" s="209">
        <v>440</v>
      </c>
      <c r="GH797" s="210">
        <v>435</v>
      </c>
      <c r="GI797" s="210">
        <v>5</v>
      </c>
      <c r="GJ797" s="208">
        <v>365</v>
      </c>
      <c r="GK797" s="209">
        <v>375</v>
      </c>
      <c r="GL797" s="210">
        <v>370</v>
      </c>
      <c r="GM797" s="210" t="s">
        <v>5</v>
      </c>
      <c r="GN797" s="208">
        <v>565</v>
      </c>
      <c r="GO797" s="209">
        <v>575</v>
      </c>
      <c r="GP797" s="210">
        <v>570</v>
      </c>
      <c r="GQ797" s="210" t="s">
        <v>5</v>
      </c>
    </row>
    <row r="798" spans="1:199" ht="15.5" x14ac:dyDescent="0.3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5" x14ac:dyDescent="0.35">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5" x14ac:dyDescent="0.35">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v>390</v>
      </c>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203" ht="15.5" x14ac:dyDescent="0.35">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203" ht="15.5" x14ac:dyDescent="0.35">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203" ht="15.5" x14ac:dyDescent="0.35">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203" ht="15.5" x14ac:dyDescent="0.35">
      <c r="A804">
        <f t="shared" si="0"/>
        <v>4</v>
      </c>
      <c r="B804">
        <f t="shared" si="1"/>
        <v>2025</v>
      </c>
      <c r="C804" s="73">
        <f>C803+7</f>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203" s="214" customFormat="1" ht="15.5" x14ac:dyDescent="0.35">
      <c r="A805" s="214">
        <f t="shared" si="0"/>
        <v>4</v>
      </c>
      <c r="B805" s="214">
        <f t="shared" si="1"/>
        <v>2025</v>
      </c>
      <c r="C805" s="73">
        <f>C804+6</f>
        <v>45764</v>
      </c>
      <c r="D805" s="215">
        <v>395</v>
      </c>
      <c r="E805" s="216">
        <v>405</v>
      </c>
      <c r="F805" s="217">
        <v>400</v>
      </c>
      <c r="G805" s="217" t="s">
        <v>5</v>
      </c>
      <c r="H805" s="216">
        <v>375</v>
      </c>
      <c r="I805" s="216">
        <v>385</v>
      </c>
      <c r="J805" s="217">
        <v>380</v>
      </c>
      <c r="K805" s="217" t="s">
        <v>5</v>
      </c>
      <c r="L805" s="216">
        <v>405</v>
      </c>
      <c r="M805" s="216">
        <v>415</v>
      </c>
      <c r="N805" s="217">
        <v>410</v>
      </c>
      <c r="O805" s="217" t="s">
        <v>5</v>
      </c>
      <c r="P805" s="216">
        <v>405</v>
      </c>
      <c r="Q805" s="216">
        <v>415</v>
      </c>
      <c r="R805" s="217">
        <v>410</v>
      </c>
      <c r="S805" s="217" t="s">
        <v>5</v>
      </c>
      <c r="T805" s="216">
        <v>350</v>
      </c>
      <c r="U805" s="216">
        <v>360</v>
      </c>
      <c r="V805" s="217">
        <v>355</v>
      </c>
      <c r="W805" s="217">
        <v>-5</v>
      </c>
      <c r="X805" s="216">
        <v>330</v>
      </c>
      <c r="Y805" s="216">
        <v>340</v>
      </c>
      <c r="Z805" s="217">
        <v>335</v>
      </c>
      <c r="AA805" s="217" t="s">
        <v>5</v>
      </c>
      <c r="AB805" s="216">
        <v>385</v>
      </c>
      <c r="AC805" s="216">
        <v>395</v>
      </c>
      <c r="AD805" s="217">
        <v>390</v>
      </c>
      <c r="AE805" s="217" t="s">
        <v>5</v>
      </c>
      <c r="AF805" s="216">
        <v>365</v>
      </c>
      <c r="AG805" s="216">
        <v>375</v>
      </c>
      <c r="AH805" s="217">
        <v>370</v>
      </c>
      <c r="AI805" s="217" t="s">
        <v>5</v>
      </c>
      <c r="AJ805" s="215">
        <v>350</v>
      </c>
      <c r="AK805" s="216">
        <v>360</v>
      </c>
      <c r="AL805" s="217">
        <v>355</v>
      </c>
      <c r="AM805" s="217">
        <v>5</v>
      </c>
      <c r="AN805" s="216">
        <v>330</v>
      </c>
      <c r="AO805" s="216">
        <v>340</v>
      </c>
      <c r="AP805" s="217">
        <v>335</v>
      </c>
      <c r="AQ805" s="217" t="s">
        <v>5</v>
      </c>
      <c r="AR805" s="216">
        <v>400</v>
      </c>
      <c r="AS805" s="216">
        <v>410</v>
      </c>
      <c r="AT805" s="217">
        <v>405</v>
      </c>
      <c r="AU805" s="217" t="s">
        <v>5</v>
      </c>
      <c r="AV805" s="216">
        <v>365</v>
      </c>
      <c r="AW805" s="216">
        <v>375</v>
      </c>
      <c r="AX805" s="217">
        <v>370</v>
      </c>
      <c r="AY805" s="217" t="s">
        <v>5</v>
      </c>
      <c r="AZ805" s="216">
        <v>335</v>
      </c>
      <c r="BA805" s="216">
        <v>345</v>
      </c>
      <c r="BB805" s="217">
        <v>340</v>
      </c>
      <c r="BC805" s="217">
        <v>-5</v>
      </c>
      <c r="BD805" s="216">
        <v>315</v>
      </c>
      <c r="BE805" s="216">
        <v>325</v>
      </c>
      <c r="BF805" s="217">
        <v>320</v>
      </c>
      <c r="BG805" s="217">
        <v>5</v>
      </c>
      <c r="BH805" s="216">
        <v>375</v>
      </c>
      <c r="BI805" s="216">
        <v>385</v>
      </c>
      <c r="BJ805" s="217">
        <v>380</v>
      </c>
      <c r="BK805" s="217" t="s">
        <v>5</v>
      </c>
      <c r="BL805" s="216">
        <v>365</v>
      </c>
      <c r="BM805" s="216">
        <v>375</v>
      </c>
      <c r="BN805" s="217">
        <v>370</v>
      </c>
      <c r="BO805" s="217">
        <v>-10</v>
      </c>
      <c r="BP805" s="216">
        <v>345</v>
      </c>
      <c r="BQ805" s="216">
        <v>355</v>
      </c>
      <c r="BR805" s="217">
        <v>350</v>
      </c>
      <c r="BS805" s="217" t="s">
        <v>5</v>
      </c>
      <c r="BT805" s="215">
        <v>315</v>
      </c>
      <c r="BU805" s="216">
        <v>325</v>
      </c>
      <c r="BV805" s="217">
        <v>320</v>
      </c>
      <c r="BW805" s="217">
        <v>-5</v>
      </c>
      <c r="BX805" s="216">
        <v>345</v>
      </c>
      <c r="BY805" s="216">
        <v>355</v>
      </c>
      <c r="BZ805" s="217">
        <v>350</v>
      </c>
      <c r="CA805" s="217" t="s">
        <v>5</v>
      </c>
      <c r="CB805" s="216">
        <v>455</v>
      </c>
      <c r="CC805" s="216">
        <v>465</v>
      </c>
      <c r="CD805" s="217">
        <v>460</v>
      </c>
      <c r="CE805" s="217" t="s">
        <v>5</v>
      </c>
      <c r="CF805" s="216">
        <v>355</v>
      </c>
      <c r="CG805" s="216">
        <v>365</v>
      </c>
      <c r="CH805" s="217">
        <v>360</v>
      </c>
      <c r="CI805" s="217" t="s">
        <v>5</v>
      </c>
      <c r="CJ805" s="216">
        <v>330</v>
      </c>
      <c r="CK805" s="216">
        <v>340</v>
      </c>
      <c r="CL805" s="217">
        <v>335</v>
      </c>
      <c r="CM805" s="217">
        <v>5</v>
      </c>
      <c r="CN805" s="216">
        <v>345</v>
      </c>
      <c r="CO805" s="216">
        <v>355</v>
      </c>
      <c r="CP805" s="217">
        <v>350</v>
      </c>
      <c r="CQ805" s="217" t="s">
        <v>5</v>
      </c>
      <c r="CR805" s="216">
        <v>455</v>
      </c>
      <c r="CS805" s="216">
        <v>465</v>
      </c>
      <c r="CT805" s="217">
        <v>460</v>
      </c>
      <c r="CU805" s="217" t="s">
        <v>5</v>
      </c>
      <c r="CV805" s="216">
        <v>370</v>
      </c>
      <c r="CW805" s="216">
        <v>380</v>
      </c>
      <c r="CX805" s="217">
        <v>375</v>
      </c>
      <c r="CY805" s="217" t="s">
        <v>5</v>
      </c>
      <c r="CZ805" s="216">
        <v>355</v>
      </c>
      <c r="DA805" s="216">
        <v>365</v>
      </c>
      <c r="DB805" s="217">
        <v>360</v>
      </c>
      <c r="DC805" s="217">
        <v>5</v>
      </c>
      <c r="DD805" s="216">
        <v>345</v>
      </c>
      <c r="DE805" s="216">
        <v>355</v>
      </c>
      <c r="DF805" s="217">
        <v>350</v>
      </c>
      <c r="DG805" s="217">
        <v>5</v>
      </c>
      <c r="DH805" s="216">
        <v>470</v>
      </c>
      <c r="DI805" s="216">
        <v>480</v>
      </c>
      <c r="DJ805" s="217">
        <v>475</v>
      </c>
      <c r="DK805" s="217" t="s">
        <v>5</v>
      </c>
      <c r="DL805" s="216">
        <v>325</v>
      </c>
      <c r="DM805" s="216">
        <v>335</v>
      </c>
      <c r="DN805" s="217">
        <v>330</v>
      </c>
      <c r="DO805" s="217" t="s">
        <v>5</v>
      </c>
      <c r="DP805" s="216">
        <v>320</v>
      </c>
      <c r="DQ805" s="216">
        <v>330</v>
      </c>
      <c r="DR805" s="217">
        <v>325</v>
      </c>
      <c r="DS805" s="217">
        <v>5</v>
      </c>
      <c r="DT805" s="215">
        <v>345</v>
      </c>
      <c r="DU805" s="216">
        <v>355</v>
      </c>
      <c r="DV805" s="217">
        <v>350</v>
      </c>
      <c r="DW805" s="217">
        <v>5</v>
      </c>
      <c r="DX805" s="216">
        <v>455</v>
      </c>
      <c r="DY805" s="216">
        <v>465</v>
      </c>
      <c r="DZ805" s="217">
        <v>460</v>
      </c>
      <c r="EA805" s="217" t="s">
        <v>5</v>
      </c>
      <c r="EB805" s="216">
        <v>375</v>
      </c>
      <c r="EC805" s="216">
        <v>385</v>
      </c>
      <c r="ED805" s="217">
        <v>380</v>
      </c>
      <c r="EE805" s="217" t="s">
        <v>5</v>
      </c>
      <c r="EF805" s="216">
        <v>350</v>
      </c>
      <c r="EG805" s="216">
        <v>360</v>
      </c>
      <c r="EH805" s="217">
        <v>355</v>
      </c>
      <c r="EI805" s="217">
        <v>-5</v>
      </c>
      <c r="EJ805" s="216">
        <v>340</v>
      </c>
      <c r="EK805" s="216">
        <v>350</v>
      </c>
      <c r="EL805" s="217">
        <v>345</v>
      </c>
      <c r="EM805" s="217" t="s">
        <v>5</v>
      </c>
      <c r="EN805" s="216">
        <v>500</v>
      </c>
      <c r="EO805" s="216">
        <v>510</v>
      </c>
      <c r="EP805" s="217">
        <v>505</v>
      </c>
      <c r="EQ805" s="217" t="s">
        <v>5</v>
      </c>
      <c r="ER805" s="216">
        <v>320</v>
      </c>
      <c r="ES805" s="216">
        <v>330</v>
      </c>
      <c r="ET805" s="217">
        <v>325</v>
      </c>
      <c r="EU805" s="217">
        <v>5</v>
      </c>
      <c r="EV805" s="216">
        <v>320</v>
      </c>
      <c r="EW805" s="216">
        <v>330</v>
      </c>
      <c r="EX805" s="217">
        <v>325</v>
      </c>
      <c r="EY805" s="217">
        <v>-5</v>
      </c>
      <c r="EZ805" s="216">
        <v>340</v>
      </c>
      <c r="FA805" s="216">
        <v>350</v>
      </c>
      <c r="FB805" s="217">
        <v>345</v>
      </c>
      <c r="FC805" s="217" t="s">
        <v>5</v>
      </c>
      <c r="FD805" s="216">
        <v>380</v>
      </c>
      <c r="FE805" s="216">
        <v>390</v>
      </c>
      <c r="FF805" s="217">
        <v>385</v>
      </c>
      <c r="FG805" s="217" t="s">
        <v>5</v>
      </c>
      <c r="FH805" s="216">
        <v>340</v>
      </c>
      <c r="FI805" s="216">
        <v>350</v>
      </c>
      <c r="FJ805" s="217">
        <v>345</v>
      </c>
      <c r="FK805" s="217">
        <v>-5</v>
      </c>
      <c r="FL805" s="216">
        <v>355</v>
      </c>
      <c r="FM805" s="216">
        <v>365</v>
      </c>
      <c r="FN805" s="217">
        <v>360</v>
      </c>
      <c r="FO805" s="217">
        <v>-10</v>
      </c>
      <c r="FT805" s="216">
        <v>490</v>
      </c>
      <c r="FU805" s="216">
        <v>500</v>
      </c>
      <c r="FV805" s="217">
        <v>495</v>
      </c>
      <c r="FW805" s="217" t="s">
        <v>5</v>
      </c>
      <c r="FX805" s="215">
        <v>375</v>
      </c>
      <c r="FY805" s="216">
        <v>385</v>
      </c>
      <c r="FZ805" s="217">
        <v>380</v>
      </c>
      <c r="GA805" s="217" t="s">
        <v>5</v>
      </c>
      <c r="GB805" s="216">
        <v>460</v>
      </c>
      <c r="GC805" s="216">
        <v>470</v>
      </c>
      <c r="GD805" s="217">
        <v>465</v>
      </c>
      <c r="GE805" s="217" t="s">
        <v>5</v>
      </c>
      <c r="GF805" s="215">
        <v>445</v>
      </c>
      <c r="GG805" s="216">
        <v>455</v>
      </c>
      <c r="GH805" s="217">
        <v>450</v>
      </c>
      <c r="GI805" s="217">
        <v>5</v>
      </c>
      <c r="GJ805" s="216">
        <v>355</v>
      </c>
      <c r="GK805" s="216">
        <v>365</v>
      </c>
      <c r="GL805" s="217">
        <v>360</v>
      </c>
      <c r="GM805" s="217">
        <v>5</v>
      </c>
      <c r="GN805" s="216">
        <v>560</v>
      </c>
      <c r="GO805" s="216">
        <v>570</v>
      </c>
      <c r="GP805" s="217">
        <v>565</v>
      </c>
      <c r="GQ805" s="217" t="s">
        <v>5</v>
      </c>
    </row>
    <row r="806" spans="1:203" ht="15.5" x14ac:dyDescent="0.35">
      <c r="A806">
        <f t="shared" si="0"/>
        <v>4</v>
      </c>
      <c r="B806">
        <f t="shared" si="1"/>
        <v>2025</v>
      </c>
      <c r="C806" s="73">
        <f>C805+8</f>
        <v>45772</v>
      </c>
      <c r="D806" s="219">
        <f>AVERAGE(D805,D807)</f>
        <v>387.5</v>
      </c>
      <c r="E806" s="219">
        <f t="shared" ref="E806:F806" si="499">AVERAGE(E805,E807)</f>
        <v>397.5</v>
      </c>
      <c r="F806" s="219">
        <f t="shared" si="499"/>
        <v>392.5</v>
      </c>
      <c r="G806" s="220"/>
      <c r="H806" s="219">
        <f>AVERAGE(H805,H807)</f>
        <v>367.5</v>
      </c>
      <c r="I806" s="219">
        <f t="shared" ref="I806" si="500">AVERAGE(I805,I807)</f>
        <v>377.5</v>
      </c>
      <c r="J806" s="219">
        <f t="shared" ref="J806" si="501">AVERAGE(J805,J807)</f>
        <v>372.5</v>
      </c>
      <c r="K806" s="220"/>
      <c r="L806" s="219">
        <f>AVERAGE(L805,L807)</f>
        <v>405</v>
      </c>
      <c r="M806" s="219">
        <f t="shared" ref="M806" si="502">AVERAGE(M805,M807)</f>
        <v>415</v>
      </c>
      <c r="N806" s="219">
        <f t="shared" ref="N806" si="503">AVERAGE(N805,N807)</f>
        <v>410</v>
      </c>
      <c r="O806" s="220"/>
      <c r="P806" s="219">
        <f>AVERAGE(P805,P807)</f>
        <v>405</v>
      </c>
      <c r="Q806" s="219">
        <f t="shared" ref="Q806" si="504">AVERAGE(Q805,Q807)</f>
        <v>415</v>
      </c>
      <c r="R806" s="219">
        <f t="shared" ref="R806" si="505">AVERAGE(R805,R807)</f>
        <v>410</v>
      </c>
      <c r="S806" s="220"/>
      <c r="T806" s="219">
        <f>AVERAGE(T805,T807)</f>
        <v>350</v>
      </c>
      <c r="U806" s="219">
        <f t="shared" ref="U806" si="506">AVERAGE(U805,U807)</f>
        <v>360</v>
      </c>
      <c r="V806" s="219">
        <f t="shared" ref="V806" si="507">AVERAGE(V805,V807)</f>
        <v>355</v>
      </c>
      <c r="W806" s="220"/>
      <c r="X806" s="219">
        <f>AVERAGE(X805,X807)</f>
        <v>327.5</v>
      </c>
      <c r="Y806" s="219">
        <f t="shared" ref="Y806" si="508">AVERAGE(Y805,Y807)</f>
        <v>337.5</v>
      </c>
      <c r="Z806" s="219">
        <f t="shared" ref="Z806" si="509">AVERAGE(Z805,Z807)</f>
        <v>332.5</v>
      </c>
      <c r="AA806" s="220"/>
      <c r="AB806" s="219">
        <f>AVERAGE(AB805,AB807)</f>
        <v>385</v>
      </c>
      <c r="AC806" s="219">
        <f t="shared" ref="AC806" si="510">AVERAGE(AC805,AC807)</f>
        <v>395</v>
      </c>
      <c r="AD806" s="219">
        <f t="shared" ref="AD806" si="511">AVERAGE(AD805,AD807)</f>
        <v>390</v>
      </c>
      <c r="AE806" s="220"/>
      <c r="AF806" s="219">
        <f>AVERAGE(AF805,AF807)</f>
        <v>357.5</v>
      </c>
      <c r="AG806" s="219">
        <f t="shared" ref="AG806" si="512">AVERAGE(AG805,AG807)</f>
        <v>367.5</v>
      </c>
      <c r="AH806" s="219">
        <f t="shared" ref="AH806" si="513">AVERAGE(AH805,AH807)</f>
        <v>362.5</v>
      </c>
      <c r="AI806" s="220"/>
      <c r="AJ806" s="219">
        <f>AVERAGE(AJ805,AJ807)</f>
        <v>340</v>
      </c>
      <c r="AK806" s="219">
        <f t="shared" ref="AK806" si="514">AVERAGE(AK805,AK807)</f>
        <v>350</v>
      </c>
      <c r="AL806" s="219">
        <f t="shared" ref="AL806" si="515">AVERAGE(AL805,AL807)</f>
        <v>345</v>
      </c>
      <c r="AM806" s="220"/>
      <c r="AN806" s="219">
        <f>AVERAGE(AN805,AN807)</f>
        <v>327.5</v>
      </c>
      <c r="AO806" s="219">
        <f t="shared" ref="AO806" si="516">AVERAGE(AO805,AO807)</f>
        <v>337.5</v>
      </c>
      <c r="AP806" s="219">
        <f t="shared" ref="AP806" si="517">AVERAGE(AP805,AP807)</f>
        <v>332.5</v>
      </c>
      <c r="AQ806" s="220"/>
      <c r="AR806" s="219">
        <f>AVERAGE(AR805,AR807)</f>
        <v>400</v>
      </c>
      <c r="AS806" s="219">
        <f t="shared" ref="AS806" si="518">AVERAGE(AS805,AS807)</f>
        <v>410</v>
      </c>
      <c r="AT806" s="219">
        <f t="shared" ref="AT806" si="519">AVERAGE(AT805,AT807)</f>
        <v>405</v>
      </c>
      <c r="AU806" s="220"/>
      <c r="AV806" s="219">
        <f>AVERAGE(AV805,AV807)</f>
        <v>360</v>
      </c>
      <c r="AW806" s="219">
        <f t="shared" ref="AW806" si="520">AVERAGE(AW805,AW807)</f>
        <v>370</v>
      </c>
      <c r="AX806" s="219">
        <f t="shared" ref="AX806" si="521">AVERAGE(AX805,AX807)</f>
        <v>365</v>
      </c>
      <c r="AY806" s="220"/>
      <c r="AZ806" s="219">
        <f>AVERAGE(AZ805,AZ807)</f>
        <v>332.5</v>
      </c>
      <c r="BA806" s="219">
        <f t="shared" ref="BA806" si="522">AVERAGE(BA805,BA807)</f>
        <v>342.5</v>
      </c>
      <c r="BB806" s="219">
        <f t="shared" ref="BB806" si="523">AVERAGE(BB805,BB807)</f>
        <v>337.5</v>
      </c>
      <c r="BC806" s="220"/>
      <c r="BD806" s="219">
        <f>AVERAGE(BD805,BD807)</f>
        <v>307.5</v>
      </c>
      <c r="BE806" s="219">
        <f t="shared" ref="BE806" si="524">AVERAGE(BE805,BE807)</f>
        <v>317.5</v>
      </c>
      <c r="BF806" s="219">
        <f t="shared" ref="BF806" si="525">AVERAGE(BF805,BF807)</f>
        <v>312.5</v>
      </c>
      <c r="BG806" s="220"/>
      <c r="BH806" s="219">
        <f>AVERAGE(BH805,BH807)</f>
        <v>375</v>
      </c>
      <c r="BI806" s="219">
        <f t="shared" ref="BI806" si="526">AVERAGE(BI805,BI807)</f>
        <v>385</v>
      </c>
      <c r="BJ806" s="219">
        <f t="shared" ref="BJ806" si="527">AVERAGE(BJ805,BJ807)</f>
        <v>380</v>
      </c>
      <c r="BK806" s="220"/>
      <c r="BL806" s="219">
        <f>AVERAGE(BL805,BL807)</f>
        <v>362.5</v>
      </c>
      <c r="BM806" s="219">
        <f t="shared" ref="BM806" si="528">AVERAGE(BM805,BM807)</f>
        <v>372.5</v>
      </c>
      <c r="BN806" s="219">
        <f t="shared" ref="BN806" si="529">AVERAGE(BN805,BN807)</f>
        <v>367.5</v>
      </c>
      <c r="BO806" s="220"/>
      <c r="BP806" s="219">
        <f>AVERAGE(BP805,BP807)</f>
        <v>347.5</v>
      </c>
      <c r="BQ806" s="219">
        <f t="shared" ref="BQ806" si="530">AVERAGE(BQ805,BQ807)</f>
        <v>357.5</v>
      </c>
      <c r="BR806" s="219">
        <f t="shared" ref="BR806" si="531">AVERAGE(BR805,BR807)</f>
        <v>352.5</v>
      </c>
      <c r="BS806" s="220"/>
      <c r="BT806" s="219">
        <f>AVERAGE(BT805,BT807)</f>
        <v>312.5</v>
      </c>
      <c r="BU806" s="219">
        <f t="shared" ref="BU806" si="532">AVERAGE(BU805,BU807)</f>
        <v>322.5</v>
      </c>
      <c r="BV806" s="219">
        <f t="shared" ref="BV806" si="533">AVERAGE(BV805,BV807)</f>
        <v>317.5</v>
      </c>
      <c r="BW806" s="220"/>
      <c r="BX806" s="219">
        <f>AVERAGE(BX805,BX807)</f>
        <v>345</v>
      </c>
      <c r="BY806" s="219">
        <f t="shared" ref="BY806" si="534">AVERAGE(BY805,BY807)</f>
        <v>355</v>
      </c>
      <c r="BZ806" s="219">
        <f t="shared" ref="BZ806" si="535">AVERAGE(BZ805,BZ807)</f>
        <v>350</v>
      </c>
      <c r="CA806" s="220"/>
      <c r="CB806" s="219">
        <f>AVERAGE(CB805,CB807)</f>
        <v>457.5</v>
      </c>
      <c r="CC806" s="219">
        <f t="shared" ref="CC806" si="536">AVERAGE(CC805,CC807)</f>
        <v>467.5</v>
      </c>
      <c r="CD806" s="219">
        <f t="shared" ref="CD806" si="537">AVERAGE(CD805,CD807)</f>
        <v>462.5</v>
      </c>
      <c r="CE806" s="220"/>
      <c r="CF806" s="219">
        <f>AVERAGE(CF805,CF807)</f>
        <v>352.5</v>
      </c>
      <c r="CG806" s="219">
        <f t="shared" ref="CG806" si="538">AVERAGE(CG805,CG807)</f>
        <v>362.5</v>
      </c>
      <c r="CH806" s="219">
        <f t="shared" ref="CH806" si="539">AVERAGE(CH805,CH807)</f>
        <v>357.5</v>
      </c>
      <c r="CI806" s="220"/>
      <c r="CJ806" s="219">
        <f>AVERAGE(CJ805,CJ807)</f>
        <v>332.5</v>
      </c>
      <c r="CK806" s="219">
        <f t="shared" ref="CK806" si="540">AVERAGE(CK805,CK807)</f>
        <v>342.5</v>
      </c>
      <c r="CL806" s="219">
        <f t="shared" ref="CL806" si="541">AVERAGE(CL805,CL807)</f>
        <v>337.5</v>
      </c>
      <c r="CM806" s="220"/>
      <c r="CN806" s="219">
        <f>AVERAGE(CN805,CN807)</f>
        <v>345</v>
      </c>
      <c r="CO806" s="219">
        <f t="shared" ref="CO806" si="542">AVERAGE(CO805,CO807)</f>
        <v>355</v>
      </c>
      <c r="CP806" s="219">
        <f t="shared" ref="CP806" si="543">AVERAGE(CP805,CP807)</f>
        <v>350</v>
      </c>
      <c r="CQ806" s="220"/>
      <c r="CR806" s="219">
        <f>AVERAGE(CR805,CR807)</f>
        <v>457.5</v>
      </c>
      <c r="CS806" s="219">
        <f t="shared" ref="CS806" si="544">AVERAGE(CS805,CS807)</f>
        <v>467.5</v>
      </c>
      <c r="CT806" s="219">
        <f t="shared" ref="CT806" si="545">AVERAGE(CT805,CT807)</f>
        <v>462.5</v>
      </c>
      <c r="CU806" s="220"/>
      <c r="CV806" s="219">
        <f>AVERAGE(CV805,CV807)</f>
        <v>367.5</v>
      </c>
      <c r="CW806" s="219">
        <f t="shared" ref="CW806" si="546">AVERAGE(CW805,CW807)</f>
        <v>377.5</v>
      </c>
      <c r="CX806" s="219">
        <f t="shared" ref="CX806" si="547">AVERAGE(CX805,CX807)</f>
        <v>372.5</v>
      </c>
      <c r="CY806" s="220"/>
      <c r="CZ806" s="219">
        <f>AVERAGE(CZ805,CZ807)</f>
        <v>355</v>
      </c>
      <c r="DA806" s="219">
        <f t="shared" ref="DA806" si="548">AVERAGE(DA805,DA807)</f>
        <v>365</v>
      </c>
      <c r="DB806" s="219">
        <f t="shared" ref="DB806" si="549">AVERAGE(DB805,DB807)</f>
        <v>360</v>
      </c>
      <c r="DC806" s="220"/>
      <c r="DD806" s="219">
        <f>AVERAGE(DD805,DD807)</f>
        <v>345</v>
      </c>
      <c r="DE806" s="219">
        <f t="shared" ref="DE806" si="550">AVERAGE(DE805,DE807)</f>
        <v>355</v>
      </c>
      <c r="DF806" s="219">
        <f t="shared" ref="DF806" si="551">AVERAGE(DF805,DF807)</f>
        <v>350</v>
      </c>
      <c r="DG806" s="220"/>
      <c r="DH806" s="219">
        <f>AVERAGE(DH805,DH807)</f>
        <v>472.5</v>
      </c>
      <c r="DI806" s="219">
        <f t="shared" ref="DI806" si="552">AVERAGE(DI805,DI807)</f>
        <v>482.5</v>
      </c>
      <c r="DJ806" s="219">
        <f t="shared" ref="DJ806" si="553">AVERAGE(DJ805,DJ807)</f>
        <v>477.5</v>
      </c>
      <c r="DK806" s="220"/>
      <c r="DL806" s="219">
        <f>AVERAGE(DL805,DL807)</f>
        <v>325</v>
      </c>
      <c r="DM806" s="219">
        <f t="shared" ref="DM806" si="554">AVERAGE(DM805,DM807)</f>
        <v>335</v>
      </c>
      <c r="DN806" s="219">
        <f t="shared" ref="DN806" si="555">AVERAGE(DN805,DN807)</f>
        <v>330</v>
      </c>
      <c r="DO806" s="220"/>
      <c r="DP806" s="219">
        <f>AVERAGE(DP805,DP807)</f>
        <v>322.5</v>
      </c>
      <c r="DQ806" s="219">
        <f t="shared" ref="DQ806" si="556">AVERAGE(DQ805,DQ807)</f>
        <v>332.5</v>
      </c>
      <c r="DR806" s="219">
        <f t="shared" ref="DR806" si="557">AVERAGE(DR805,DR807)</f>
        <v>327.5</v>
      </c>
      <c r="DS806" s="220"/>
      <c r="DT806" s="219">
        <f>AVERAGE(DT805,DT807)</f>
        <v>345</v>
      </c>
      <c r="DU806" s="219">
        <f t="shared" ref="DU806" si="558">AVERAGE(DU805,DU807)</f>
        <v>355</v>
      </c>
      <c r="DV806" s="219">
        <f t="shared" ref="DV806" si="559">AVERAGE(DV805,DV807)</f>
        <v>350</v>
      </c>
      <c r="DW806" s="220"/>
      <c r="DX806" s="219">
        <f>AVERAGE(DX805,DX807)</f>
        <v>457.5</v>
      </c>
      <c r="DY806" s="219">
        <f t="shared" ref="DY806" si="560">AVERAGE(DY805,DY807)</f>
        <v>467.5</v>
      </c>
      <c r="DZ806" s="219">
        <f t="shared" ref="DZ806" si="561">AVERAGE(DZ805,DZ807)</f>
        <v>462.5</v>
      </c>
      <c r="EA806" s="220"/>
      <c r="EB806" s="219">
        <f>AVERAGE(EB805,EB807)</f>
        <v>375</v>
      </c>
      <c r="EC806" s="219">
        <f t="shared" ref="EC806" si="562">AVERAGE(EC805,EC807)</f>
        <v>385</v>
      </c>
      <c r="ED806" s="219">
        <f t="shared" ref="ED806" si="563">AVERAGE(ED805,ED807)</f>
        <v>380</v>
      </c>
      <c r="EE806" s="220"/>
      <c r="EF806" s="219">
        <f>AVERAGE(EF805,EF807)</f>
        <v>347.5</v>
      </c>
      <c r="EG806" s="219">
        <f t="shared" ref="EG806" si="564">AVERAGE(EG805,EG807)</f>
        <v>357.5</v>
      </c>
      <c r="EH806" s="219">
        <f t="shared" ref="EH806" si="565">AVERAGE(EH805,EH807)</f>
        <v>352.5</v>
      </c>
      <c r="EI806" s="220"/>
      <c r="EJ806" s="219">
        <f>AVERAGE(EJ805,EJ807)</f>
        <v>340</v>
      </c>
      <c r="EK806" s="219">
        <f t="shared" ref="EK806" si="566">AVERAGE(EK805,EK807)</f>
        <v>350</v>
      </c>
      <c r="EL806" s="219">
        <f t="shared" ref="EL806" si="567">AVERAGE(EL805,EL807)</f>
        <v>345</v>
      </c>
      <c r="EM806" s="220"/>
      <c r="EN806" s="219">
        <f>AVERAGE(EN805,EN807)</f>
        <v>502.5</v>
      </c>
      <c r="EO806" s="219">
        <f t="shared" ref="EO806" si="568">AVERAGE(EO805,EO807)</f>
        <v>512.5</v>
      </c>
      <c r="EP806" s="219">
        <f t="shared" ref="EP806" si="569">AVERAGE(EP805,EP807)</f>
        <v>507.5</v>
      </c>
      <c r="EQ806" s="220"/>
      <c r="ER806" s="219">
        <f>AVERAGE(ER805,ER807)</f>
        <v>322.5</v>
      </c>
      <c r="ES806" s="219">
        <f t="shared" ref="ES806" si="570">AVERAGE(ES805,ES807)</f>
        <v>332.5</v>
      </c>
      <c r="ET806" s="219">
        <f t="shared" ref="ET806" si="571">AVERAGE(ET805,ET807)</f>
        <v>327.5</v>
      </c>
      <c r="EU806" s="220"/>
      <c r="EV806" s="219">
        <f>AVERAGE(EV805,EV807)</f>
        <v>322.5</v>
      </c>
      <c r="EW806" s="219">
        <f t="shared" ref="EW806" si="572">AVERAGE(EW805,EW807)</f>
        <v>332.5</v>
      </c>
      <c r="EX806" s="219">
        <f t="shared" ref="EX806" si="573">AVERAGE(EX805,EX807)</f>
        <v>327.5</v>
      </c>
      <c r="EY806" s="220"/>
      <c r="EZ806" s="219">
        <f>AVERAGE(EZ805,EZ807)</f>
        <v>340</v>
      </c>
      <c r="FA806" s="219">
        <f t="shared" ref="FA806" si="574">AVERAGE(FA805,FA807)</f>
        <v>350</v>
      </c>
      <c r="FB806" s="219">
        <f t="shared" ref="FB806" si="575">AVERAGE(FB805,FB807)</f>
        <v>345</v>
      </c>
      <c r="FC806" s="220"/>
      <c r="FD806" s="219">
        <f>AVERAGE(FD805,FD807)</f>
        <v>390</v>
      </c>
      <c r="FE806" s="219">
        <f t="shared" ref="FE806" si="576">AVERAGE(FE805,FE807)</f>
        <v>400</v>
      </c>
      <c r="FF806" s="219">
        <f t="shared" ref="FF806" si="577">AVERAGE(FF805,FF807)</f>
        <v>395</v>
      </c>
      <c r="FG806" s="220"/>
      <c r="FH806" s="219">
        <f>AVERAGE(FH805,FH807)</f>
        <v>340</v>
      </c>
      <c r="FI806" s="219">
        <f t="shared" ref="FI806" si="578">AVERAGE(FI805,FI807)</f>
        <v>350</v>
      </c>
      <c r="FJ806" s="219">
        <f t="shared" ref="FJ806" si="579">AVERAGE(FJ805,FJ807)</f>
        <v>345</v>
      </c>
      <c r="FK806" s="220"/>
      <c r="FL806" s="219">
        <f>AVERAGE(FL805,FL807)</f>
        <v>355</v>
      </c>
      <c r="FM806" s="219">
        <f t="shared" ref="FM806" si="580">AVERAGE(FM805,FM807)</f>
        <v>365</v>
      </c>
      <c r="FN806" s="219">
        <f t="shared" ref="FN806" si="581">AVERAGE(FN805,FN807)</f>
        <v>360</v>
      </c>
      <c r="FO806" s="221"/>
      <c r="FP806" s="219"/>
      <c r="FQ806" s="219"/>
      <c r="FR806" s="219"/>
      <c r="FS806" s="222"/>
      <c r="FT806" s="219">
        <f>AVERAGE(FT805,FT807)</f>
        <v>492.5</v>
      </c>
      <c r="FU806" s="219">
        <f t="shared" ref="FU806" si="582">AVERAGE(FU805,FU807)</f>
        <v>502.5</v>
      </c>
      <c r="FV806" s="219">
        <f t="shared" ref="FV806" si="583">AVERAGE(FV805,FV807)</f>
        <v>497.5</v>
      </c>
      <c r="FW806" s="220"/>
      <c r="FX806" s="219">
        <f>AVERAGE(FX805,FX807)</f>
        <v>370</v>
      </c>
      <c r="FY806" s="219">
        <f t="shared" ref="FY806" si="584">AVERAGE(FY805,FY807)</f>
        <v>380</v>
      </c>
      <c r="FZ806" s="219">
        <f t="shared" ref="FZ806" si="585">AVERAGE(FZ805,FZ807)</f>
        <v>375</v>
      </c>
      <c r="GA806" s="220"/>
      <c r="GB806" s="219">
        <f>AVERAGE(GB805,GB807)</f>
        <v>457.5</v>
      </c>
      <c r="GC806" s="219">
        <f t="shared" ref="GC806" si="586">AVERAGE(GC805,GC807)</f>
        <v>467.5</v>
      </c>
      <c r="GD806" s="219">
        <f t="shared" ref="GD806" si="587">AVERAGE(GD805,GD807)</f>
        <v>462.5</v>
      </c>
      <c r="GE806" s="220"/>
      <c r="GF806" s="219">
        <f>AVERAGE(GF805,GF807)</f>
        <v>445</v>
      </c>
      <c r="GG806" s="219">
        <f t="shared" ref="GG806" si="588">AVERAGE(GG805,GG807)</f>
        <v>455</v>
      </c>
      <c r="GH806" s="219">
        <f t="shared" ref="GH806" si="589">AVERAGE(GH805,GH807)</f>
        <v>450</v>
      </c>
      <c r="GI806" s="220"/>
      <c r="GJ806" s="219">
        <f>AVERAGE(GJ805,GJ807)</f>
        <v>355</v>
      </c>
      <c r="GK806" s="219">
        <f t="shared" ref="GK806" si="590">AVERAGE(GK805,GK807)</f>
        <v>365</v>
      </c>
      <c r="GL806" s="219">
        <f t="shared" ref="GL806" si="591">AVERAGE(GL805,GL807)</f>
        <v>360</v>
      </c>
      <c r="GM806" s="220"/>
      <c r="GN806" s="219">
        <f>AVERAGE(GN805,GN807)</f>
        <v>562.5</v>
      </c>
      <c r="GO806" s="219">
        <f t="shared" ref="GO806" si="592">AVERAGE(GO805,GO807)</f>
        <v>572.5</v>
      </c>
      <c r="GP806" s="219">
        <f t="shared" ref="GP806" si="593">AVERAGE(GP805,GP807)</f>
        <v>567.5</v>
      </c>
      <c r="GQ806" s="220"/>
      <c r="GR806" s="218"/>
      <c r="GS806" s="218"/>
      <c r="GT806" s="218"/>
      <c r="GU806" s="213"/>
    </row>
    <row r="807" spans="1:203" s="180" customFormat="1" ht="15.5" x14ac:dyDescent="0.35">
      <c r="A807" s="180">
        <f t="shared" si="0"/>
        <v>5</v>
      </c>
      <c r="B807" s="180">
        <f t="shared" si="1"/>
        <v>2025</v>
      </c>
      <c r="C807" s="91">
        <f t="shared" ref="C807:C821" si="594">C806+7</f>
        <v>45779</v>
      </c>
      <c r="D807" s="95">
        <v>380</v>
      </c>
      <c r="E807" s="95">
        <v>390</v>
      </c>
      <c r="F807" s="95">
        <v>385</v>
      </c>
      <c r="G807" s="106">
        <v>-15</v>
      </c>
      <c r="H807" s="115">
        <v>360</v>
      </c>
      <c r="I807" s="95">
        <v>370</v>
      </c>
      <c r="J807" s="95">
        <v>365</v>
      </c>
      <c r="K807" s="106">
        <v>-15</v>
      </c>
      <c r="L807" s="115">
        <v>405</v>
      </c>
      <c r="M807" s="95">
        <v>415</v>
      </c>
      <c r="N807" s="95">
        <v>410</v>
      </c>
      <c r="O807" s="106" t="s">
        <v>5</v>
      </c>
      <c r="P807" s="115">
        <v>405</v>
      </c>
      <c r="Q807" s="95">
        <v>415</v>
      </c>
      <c r="R807" s="95">
        <v>410</v>
      </c>
      <c r="S807" s="106" t="s">
        <v>5</v>
      </c>
      <c r="T807" s="115">
        <v>350</v>
      </c>
      <c r="U807" s="95">
        <v>360</v>
      </c>
      <c r="V807" s="95">
        <v>355</v>
      </c>
      <c r="W807" s="106" t="s">
        <v>5</v>
      </c>
      <c r="X807" s="115">
        <v>325</v>
      </c>
      <c r="Y807" s="95">
        <v>335</v>
      </c>
      <c r="Z807" s="95">
        <v>330</v>
      </c>
      <c r="AA807" s="106">
        <v>-5</v>
      </c>
      <c r="AB807" s="115">
        <v>385</v>
      </c>
      <c r="AC807" s="95">
        <v>395</v>
      </c>
      <c r="AD807" s="95">
        <v>390</v>
      </c>
      <c r="AE807" s="106" t="s">
        <v>5</v>
      </c>
      <c r="AF807" s="115">
        <v>350</v>
      </c>
      <c r="AG807" s="95">
        <v>360</v>
      </c>
      <c r="AH807" s="95">
        <v>355</v>
      </c>
      <c r="AI807" s="106">
        <v>-15</v>
      </c>
      <c r="AJ807" s="115">
        <v>330</v>
      </c>
      <c r="AK807" s="95">
        <v>340</v>
      </c>
      <c r="AL807" s="95">
        <v>335</v>
      </c>
      <c r="AM807" s="106">
        <v>-20</v>
      </c>
      <c r="AN807" s="115">
        <v>325</v>
      </c>
      <c r="AO807" s="95">
        <v>335</v>
      </c>
      <c r="AP807" s="95">
        <v>330</v>
      </c>
      <c r="AQ807" s="106">
        <v>-5</v>
      </c>
      <c r="AR807" s="115">
        <v>400</v>
      </c>
      <c r="AS807" s="95">
        <v>410</v>
      </c>
      <c r="AT807" s="95">
        <v>405</v>
      </c>
      <c r="AU807" s="106" t="s">
        <v>5</v>
      </c>
      <c r="AV807" s="115">
        <v>355</v>
      </c>
      <c r="AW807" s="95">
        <v>365</v>
      </c>
      <c r="AX807" s="95">
        <v>360</v>
      </c>
      <c r="AY807" s="106">
        <v>-10</v>
      </c>
      <c r="AZ807" s="115">
        <v>330</v>
      </c>
      <c r="BA807" s="95">
        <v>340</v>
      </c>
      <c r="BB807" s="95">
        <v>335</v>
      </c>
      <c r="BC807" s="106">
        <v>-5</v>
      </c>
      <c r="BD807" s="115">
        <v>300</v>
      </c>
      <c r="BE807" s="95">
        <v>310</v>
      </c>
      <c r="BF807" s="95">
        <v>305</v>
      </c>
      <c r="BG807" s="106">
        <v>-15</v>
      </c>
      <c r="BH807" s="115">
        <v>375</v>
      </c>
      <c r="BI807" s="95">
        <v>385</v>
      </c>
      <c r="BJ807" s="95">
        <v>380</v>
      </c>
      <c r="BK807" s="106" t="s">
        <v>5</v>
      </c>
      <c r="BL807" s="115">
        <v>360</v>
      </c>
      <c r="BM807" s="95">
        <v>370</v>
      </c>
      <c r="BN807" s="95">
        <v>365</v>
      </c>
      <c r="BO807" s="106">
        <v>-5</v>
      </c>
      <c r="BP807" s="115">
        <v>350</v>
      </c>
      <c r="BQ807" s="95">
        <v>360</v>
      </c>
      <c r="BR807" s="95">
        <v>355</v>
      </c>
      <c r="BS807" s="106">
        <v>5</v>
      </c>
      <c r="BT807" s="115">
        <v>310</v>
      </c>
      <c r="BU807" s="95">
        <v>320</v>
      </c>
      <c r="BV807" s="95">
        <v>315</v>
      </c>
      <c r="BW807" s="106">
        <v>-5</v>
      </c>
      <c r="BX807" s="115">
        <v>345</v>
      </c>
      <c r="BY807" s="95">
        <v>355</v>
      </c>
      <c r="BZ807" s="95">
        <v>350</v>
      </c>
      <c r="CA807" s="106" t="s">
        <v>5</v>
      </c>
      <c r="CB807" s="115">
        <v>460</v>
      </c>
      <c r="CC807" s="95">
        <v>470</v>
      </c>
      <c r="CD807" s="95">
        <v>465</v>
      </c>
      <c r="CE807" s="106">
        <v>5</v>
      </c>
      <c r="CF807" s="115">
        <v>350</v>
      </c>
      <c r="CG807" s="95">
        <v>360</v>
      </c>
      <c r="CH807" s="95">
        <v>355</v>
      </c>
      <c r="CI807" s="106">
        <v>-5</v>
      </c>
      <c r="CJ807" s="115">
        <v>335</v>
      </c>
      <c r="CK807" s="95">
        <v>345</v>
      </c>
      <c r="CL807" s="95">
        <v>340</v>
      </c>
      <c r="CM807" s="106">
        <v>5</v>
      </c>
      <c r="CN807" s="115">
        <v>345</v>
      </c>
      <c r="CO807" s="95">
        <v>355</v>
      </c>
      <c r="CP807" s="95">
        <v>350</v>
      </c>
      <c r="CQ807" s="106" t="s">
        <v>5</v>
      </c>
      <c r="CR807" s="115">
        <v>460</v>
      </c>
      <c r="CS807" s="95">
        <v>470</v>
      </c>
      <c r="CT807" s="95">
        <v>465</v>
      </c>
      <c r="CU807" s="106">
        <v>5</v>
      </c>
      <c r="CV807" s="115">
        <v>365</v>
      </c>
      <c r="CW807" s="95">
        <v>375</v>
      </c>
      <c r="CX807" s="95">
        <v>370</v>
      </c>
      <c r="CY807" s="106">
        <v>-5</v>
      </c>
      <c r="CZ807" s="115">
        <v>355</v>
      </c>
      <c r="DA807" s="95">
        <v>365</v>
      </c>
      <c r="DB807" s="95">
        <v>360</v>
      </c>
      <c r="DC807" s="106" t="s">
        <v>5</v>
      </c>
      <c r="DD807" s="115">
        <v>345</v>
      </c>
      <c r="DE807" s="95">
        <v>355</v>
      </c>
      <c r="DF807" s="95">
        <v>350</v>
      </c>
      <c r="DG807" s="106" t="s">
        <v>5</v>
      </c>
      <c r="DH807" s="115">
        <v>475</v>
      </c>
      <c r="DI807" s="95">
        <v>485</v>
      </c>
      <c r="DJ807" s="95">
        <v>480</v>
      </c>
      <c r="DK807" s="106">
        <v>5</v>
      </c>
      <c r="DL807" s="115">
        <v>325</v>
      </c>
      <c r="DM807" s="95">
        <v>335</v>
      </c>
      <c r="DN807" s="95">
        <v>330</v>
      </c>
      <c r="DO807" s="106" t="s">
        <v>5</v>
      </c>
      <c r="DP807" s="115">
        <v>325</v>
      </c>
      <c r="DQ807" s="95">
        <v>335</v>
      </c>
      <c r="DR807" s="95">
        <v>330</v>
      </c>
      <c r="DS807" s="106">
        <v>5</v>
      </c>
      <c r="DT807" s="115">
        <v>345</v>
      </c>
      <c r="DU807" s="95">
        <v>355</v>
      </c>
      <c r="DV807" s="95">
        <v>350</v>
      </c>
      <c r="DW807" s="106" t="s">
        <v>5</v>
      </c>
      <c r="DX807" s="115">
        <v>460</v>
      </c>
      <c r="DY807" s="95">
        <v>470</v>
      </c>
      <c r="DZ807" s="95">
        <v>465</v>
      </c>
      <c r="EA807" s="106">
        <v>5</v>
      </c>
      <c r="EB807" s="115">
        <v>375</v>
      </c>
      <c r="EC807" s="95">
        <v>385</v>
      </c>
      <c r="ED807" s="95">
        <v>380</v>
      </c>
      <c r="EE807" s="106" t="s">
        <v>5</v>
      </c>
      <c r="EF807" s="115">
        <v>345</v>
      </c>
      <c r="EG807" s="95">
        <v>355</v>
      </c>
      <c r="EH807" s="95">
        <v>350</v>
      </c>
      <c r="EI807" s="106">
        <v>-5</v>
      </c>
      <c r="EJ807" s="115">
        <v>340</v>
      </c>
      <c r="EK807" s="95">
        <v>350</v>
      </c>
      <c r="EL807" s="95">
        <v>345</v>
      </c>
      <c r="EM807" s="106" t="s">
        <v>5</v>
      </c>
      <c r="EN807" s="115">
        <v>505</v>
      </c>
      <c r="EO807" s="95">
        <v>515</v>
      </c>
      <c r="EP807" s="95">
        <v>510</v>
      </c>
      <c r="EQ807" s="106">
        <v>5</v>
      </c>
      <c r="ER807" s="115">
        <v>325</v>
      </c>
      <c r="ES807" s="95">
        <v>335</v>
      </c>
      <c r="ET807" s="95">
        <v>330</v>
      </c>
      <c r="EU807" s="106">
        <v>5</v>
      </c>
      <c r="EV807" s="115">
        <v>325</v>
      </c>
      <c r="EW807" s="95">
        <v>335</v>
      </c>
      <c r="EX807" s="95">
        <v>330</v>
      </c>
      <c r="EY807" s="106">
        <v>5</v>
      </c>
      <c r="EZ807" s="115">
        <v>340</v>
      </c>
      <c r="FA807" s="95">
        <v>350</v>
      </c>
      <c r="FB807" s="95">
        <v>345</v>
      </c>
      <c r="FC807" s="106" t="s">
        <v>5</v>
      </c>
      <c r="FD807" s="115">
        <v>400</v>
      </c>
      <c r="FE807" s="95">
        <v>410</v>
      </c>
      <c r="FF807" s="95">
        <v>405</v>
      </c>
      <c r="FG807" s="106">
        <v>20</v>
      </c>
      <c r="FH807" s="115">
        <v>340</v>
      </c>
      <c r="FI807" s="95">
        <v>350</v>
      </c>
      <c r="FJ807" s="95">
        <v>345</v>
      </c>
      <c r="FK807" s="106" t="s">
        <v>5</v>
      </c>
      <c r="FL807" s="115">
        <v>355</v>
      </c>
      <c r="FM807" s="95">
        <v>365</v>
      </c>
      <c r="FN807" s="95">
        <v>360</v>
      </c>
      <c r="FO807" s="106" t="s">
        <v>5</v>
      </c>
      <c r="FP807" s="192"/>
      <c r="FS807" s="193"/>
      <c r="FT807" s="115">
        <v>495</v>
      </c>
      <c r="FU807" s="95">
        <v>505</v>
      </c>
      <c r="FV807" s="95">
        <v>500</v>
      </c>
      <c r="FW807" s="106">
        <v>5</v>
      </c>
      <c r="FX807" s="115">
        <v>365</v>
      </c>
      <c r="FY807" s="95">
        <v>375</v>
      </c>
      <c r="FZ807" s="95">
        <v>370</v>
      </c>
      <c r="GA807" s="106">
        <v>-10</v>
      </c>
      <c r="GB807" s="115">
        <v>455</v>
      </c>
      <c r="GC807" s="95">
        <v>465</v>
      </c>
      <c r="GD807" s="95">
        <v>460</v>
      </c>
      <c r="GE807" s="106">
        <v>-5</v>
      </c>
      <c r="GF807" s="115">
        <v>445</v>
      </c>
      <c r="GG807" s="95">
        <v>455</v>
      </c>
      <c r="GH807" s="95">
        <v>450</v>
      </c>
      <c r="GI807" s="106" t="s">
        <v>5</v>
      </c>
      <c r="GJ807" s="115">
        <v>355</v>
      </c>
      <c r="GK807" s="95">
        <v>365</v>
      </c>
      <c r="GL807" s="95">
        <v>360</v>
      </c>
      <c r="GM807" s="106" t="s">
        <v>5</v>
      </c>
      <c r="GN807" s="115">
        <v>565</v>
      </c>
      <c r="GO807" s="95">
        <v>575</v>
      </c>
      <c r="GP807" s="95">
        <v>570</v>
      </c>
      <c r="GQ807" s="106">
        <v>5</v>
      </c>
    </row>
    <row r="808" spans="1:203" ht="15.5" x14ac:dyDescent="0.35">
      <c r="A808">
        <f t="shared" si="0"/>
        <v>5</v>
      </c>
      <c r="B808">
        <f t="shared" si="1"/>
        <v>2025</v>
      </c>
      <c r="C808" s="73">
        <f t="shared" si="594"/>
        <v>45786</v>
      </c>
      <c r="D808" s="95">
        <v>390</v>
      </c>
      <c r="E808" s="95">
        <v>400</v>
      </c>
      <c r="F808" s="95">
        <v>395</v>
      </c>
      <c r="G808" s="106">
        <v>10</v>
      </c>
      <c r="H808" s="115">
        <v>370</v>
      </c>
      <c r="I808" s="95">
        <v>380</v>
      </c>
      <c r="J808" s="95">
        <v>375</v>
      </c>
      <c r="K808" s="106">
        <v>10</v>
      </c>
      <c r="L808" s="115">
        <v>410</v>
      </c>
      <c r="M808" s="95">
        <v>420</v>
      </c>
      <c r="N808" s="95">
        <v>415</v>
      </c>
      <c r="O808" s="106">
        <v>5</v>
      </c>
      <c r="P808" s="115">
        <v>405</v>
      </c>
      <c r="Q808" s="95">
        <v>415</v>
      </c>
      <c r="R808" s="95">
        <v>410</v>
      </c>
      <c r="S808" s="106" t="s">
        <v>5</v>
      </c>
      <c r="T808" s="115">
        <v>340</v>
      </c>
      <c r="U808" s="95">
        <v>350</v>
      </c>
      <c r="V808" s="95">
        <v>345</v>
      </c>
      <c r="W808" s="106">
        <v>-10</v>
      </c>
      <c r="X808" s="115">
        <v>325</v>
      </c>
      <c r="Y808" s="95">
        <v>335</v>
      </c>
      <c r="Z808" s="95">
        <v>330</v>
      </c>
      <c r="AA808" s="106" t="s">
        <v>5</v>
      </c>
      <c r="AB808" s="115">
        <v>390</v>
      </c>
      <c r="AC808" s="95">
        <v>400</v>
      </c>
      <c r="AD808" s="95">
        <v>395</v>
      </c>
      <c r="AE808" s="106">
        <v>5</v>
      </c>
      <c r="AF808" s="115">
        <v>355</v>
      </c>
      <c r="AG808" s="95">
        <v>365</v>
      </c>
      <c r="AH808" s="95">
        <v>360</v>
      </c>
      <c r="AI808" s="106">
        <v>5</v>
      </c>
      <c r="AJ808" s="115">
        <v>335</v>
      </c>
      <c r="AK808" s="95">
        <v>345</v>
      </c>
      <c r="AL808" s="95">
        <v>340</v>
      </c>
      <c r="AM808" s="106">
        <v>5</v>
      </c>
      <c r="AN808" s="115">
        <v>325</v>
      </c>
      <c r="AO808" s="95">
        <v>335</v>
      </c>
      <c r="AP808" s="95">
        <v>330</v>
      </c>
      <c r="AQ808" s="106" t="s">
        <v>5</v>
      </c>
      <c r="AR808" s="115">
        <v>405</v>
      </c>
      <c r="AS808" s="95">
        <v>415</v>
      </c>
      <c r="AT808" s="95">
        <v>410</v>
      </c>
      <c r="AU808" s="106">
        <v>5</v>
      </c>
      <c r="AV808" s="115">
        <v>355</v>
      </c>
      <c r="AW808" s="95">
        <v>365</v>
      </c>
      <c r="AX808" s="95">
        <v>360</v>
      </c>
      <c r="AY808" s="106" t="s">
        <v>5</v>
      </c>
      <c r="AZ808" s="115">
        <v>315</v>
      </c>
      <c r="BA808" s="95">
        <v>325</v>
      </c>
      <c r="BB808" s="95">
        <v>320</v>
      </c>
      <c r="BC808" s="106">
        <v>-15</v>
      </c>
      <c r="BD808" s="115">
        <v>300</v>
      </c>
      <c r="BE808" s="95">
        <v>310</v>
      </c>
      <c r="BF808" s="95">
        <v>305</v>
      </c>
      <c r="BG808" s="106" t="s">
        <v>5</v>
      </c>
      <c r="BH808" s="115">
        <v>380</v>
      </c>
      <c r="BI808" s="95">
        <v>390</v>
      </c>
      <c r="BJ808" s="95">
        <v>385</v>
      </c>
      <c r="BK808" s="106">
        <v>5</v>
      </c>
      <c r="BL808" s="115">
        <v>365</v>
      </c>
      <c r="BM808" s="95">
        <v>375</v>
      </c>
      <c r="BN808" s="95">
        <v>370</v>
      </c>
      <c r="BO808" s="106">
        <v>5</v>
      </c>
      <c r="BP808" s="115">
        <v>355</v>
      </c>
      <c r="BQ808" s="95">
        <v>365</v>
      </c>
      <c r="BR808" s="95">
        <v>360</v>
      </c>
      <c r="BS808" s="106">
        <v>5</v>
      </c>
      <c r="BT808" s="115">
        <v>315</v>
      </c>
      <c r="BU808" s="95">
        <v>325</v>
      </c>
      <c r="BV808" s="95">
        <v>320</v>
      </c>
      <c r="BW808" s="106">
        <v>5</v>
      </c>
      <c r="BX808" s="115">
        <v>355</v>
      </c>
      <c r="BY808" s="95">
        <v>365</v>
      </c>
      <c r="BZ808" s="95">
        <v>360</v>
      </c>
      <c r="CA808" s="106">
        <v>10</v>
      </c>
      <c r="CB808" s="115">
        <v>465</v>
      </c>
      <c r="CC808" s="95">
        <v>475</v>
      </c>
      <c r="CD808" s="95">
        <v>470</v>
      </c>
      <c r="CE808" s="106">
        <v>5</v>
      </c>
      <c r="CF808" s="115">
        <v>355</v>
      </c>
      <c r="CG808" s="95">
        <v>365</v>
      </c>
      <c r="CH808" s="95">
        <v>360</v>
      </c>
      <c r="CI808" s="106">
        <v>5</v>
      </c>
      <c r="CJ808" s="115">
        <v>335</v>
      </c>
      <c r="CK808" s="95">
        <v>345</v>
      </c>
      <c r="CL808" s="95">
        <v>340</v>
      </c>
      <c r="CM808" s="106" t="s">
        <v>5</v>
      </c>
      <c r="CN808" s="115">
        <v>355</v>
      </c>
      <c r="CO808" s="95">
        <v>365</v>
      </c>
      <c r="CP808" s="95">
        <v>360</v>
      </c>
      <c r="CQ808" s="106">
        <v>10</v>
      </c>
      <c r="CR808" s="115">
        <v>465</v>
      </c>
      <c r="CS808" s="95">
        <v>475</v>
      </c>
      <c r="CT808" s="95">
        <v>470</v>
      </c>
      <c r="CU808" s="106">
        <v>5</v>
      </c>
      <c r="CV808" s="115">
        <v>365</v>
      </c>
      <c r="CW808" s="95">
        <v>375</v>
      </c>
      <c r="CX808" s="95">
        <v>370</v>
      </c>
      <c r="CY808" s="106" t="s">
        <v>5</v>
      </c>
      <c r="CZ808" s="115">
        <v>355</v>
      </c>
      <c r="DA808" s="95">
        <v>365</v>
      </c>
      <c r="DB808" s="95">
        <v>360</v>
      </c>
      <c r="DC808" s="106" t="s">
        <v>5</v>
      </c>
      <c r="DD808" s="115">
        <v>355</v>
      </c>
      <c r="DE808" s="95">
        <v>365</v>
      </c>
      <c r="DF808" s="95">
        <v>360</v>
      </c>
      <c r="DG808" s="106">
        <v>10</v>
      </c>
      <c r="DH808" s="115">
        <v>480</v>
      </c>
      <c r="DI808" s="95">
        <v>490</v>
      </c>
      <c r="DJ808" s="95">
        <v>485</v>
      </c>
      <c r="DK808" s="106">
        <v>5</v>
      </c>
      <c r="DL808" s="115">
        <v>325</v>
      </c>
      <c r="DM808" s="95">
        <v>335</v>
      </c>
      <c r="DN808" s="95">
        <v>330</v>
      </c>
      <c r="DO808" s="106" t="s">
        <v>5</v>
      </c>
      <c r="DP808" s="115">
        <v>325</v>
      </c>
      <c r="DQ808" s="95">
        <v>335</v>
      </c>
      <c r="DR808" s="95">
        <v>330</v>
      </c>
      <c r="DS808" s="106" t="s">
        <v>5</v>
      </c>
      <c r="DT808" s="115">
        <v>355</v>
      </c>
      <c r="DU808" s="95">
        <v>365</v>
      </c>
      <c r="DV808" s="95">
        <v>360</v>
      </c>
      <c r="DW808" s="106">
        <v>10</v>
      </c>
      <c r="DX808" s="115">
        <v>465</v>
      </c>
      <c r="DY808" s="95">
        <v>475</v>
      </c>
      <c r="DZ808" s="95">
        <v>470</v>
      </c>
      <c r="EA808" s="106">
        <v>5</v>
      </c>
      <c r="EB808" s="115">
        <v>375</v>
      </c>
      <c r="EC808" s="95">
        <v>385</v>
      </c>
      <c r="ED808" s="95">
        <v>380</v>
      </c>
      <c r="EE808" s="106" t="s">
        <v>5</v>
      </c>
      <c r="EF808" s="115">
        <v>340</v>
      </c>
      <c r="EG808" s="95">
        <v>350</v>
      </c>
      <c r="EH808" s="95">
        <v>345</v>
      </c>
      <c r="EI808" s="106">
        <v>-5</v>
      </c>
      <c r="EJ808" s="115">
        <v>350</v>
      </c>
      <c r="EK808" s="95">
        <v>360</v>
      </c>
      <c r="EL808" s="95">
        <v>355</v>
      </c>
      <c r="EM808" s="106">
        <v>10</v>
      </c>
      <c r="EN808" s="115">
        <v>510</v>
      </c>
      <c r="EO808" s="95">
        <v>520</v>
      </c>
      <c r="EP808" s="95">
        <v>515</v>
      </c>
      <c r="EQ808" s="106">
        <v>5</v>
      </c>
      <c r="ER808" s="115">
        <v>320</v>
      </c>
      <c r="ES808" s="95">
        <v>330</v>
      </c>
      <c r="ET808" s="95">
        <v>325</v>
      </c>
      <c r="EU808" s="106">
        <v>-5</v>
      </c>
      <c r="EV808" s="115">
        <v>320</v>
      </c>
      <c r="EW808" s="95">
        <v>330</v>
      </c>
      <c r="EX808" s="95">
        <v>325</v>
      </c>
      <c r="EY808" s="106">
        <v>-5</v>
      </c>
      <c r="EZ808" s="115">
        <v>350</v>
      </c>
      <c r="FA808" s="95">
        <v>360</v>
      </c>
      <c r="FB808" s="95">
        <v>355</v>
      </c>
      <c r="FC808" s="106">
        <v>10</v>
      </c>
      <c r="FD808" s="115">
        <v>400</v>
      </c>
      <c r="FE808" s="95">
        <v>410</v>
      </c>
      <c r="FF808" s="95">
        <v>405</v>
      </c>
      <c r="FG808" s="106" t="s">
        <v>5</v>
      </c>
      <c r="FH808" s="115">
        <v>340</v>
      </c>
      <c r="FI808" s="95">
        <v>350</v>
      </c>
      <c r="FJ808" s="95">
        <v>345</v>
      </c>
      <c r="FK808" s="106" t="s">
        <v>5</v>
      </c>
      <c r="FL808" s="115">
        <v>345</v>
      </c>
      <c r="FM808" s="95">
        <v>355</v>
      </c>
      <c r="FN808" s="95">
        <v>350</v>
      </c>
      <c r="FO808" s="106">
        <v>-10</v>
      </c>
      <c r="FT808" s="115">
        <v>480</v>
      </c>
      <c r="FU808" s="95">
        <v>490</v>
      </c>
      <c r="FV808" s="95">
        <v>485</v>
      </c>
      <c r="FW808" s="106">
        <v>-15</v>
      </c>
      <c r="FX808" s="115">
        <v>350</v>
      </c>
      <c r="FY808" s="95">
        <v>360</v>
      </c>
      <c r="FZ808" s="95">
        <v>355</v>
      </c>
      <c r="GA808" s="106">
        <v>-15</v>
      </c>
      <c r="GB808" s="115">
        <v>455</v>
      </c>
      <c r="GC808" s="95">
        <v>465</v>
      </c>
      <c r="GD808" s="95">
        <v>460</v>
      </c>
      <c r="GE808" s="106" t="s">
        <v>5</v>
      </c>
      <c r="GF808" s="115">
        <v>445</v>
      </c>
      <c r="GG808" s="95">
        <v>455</v>
      </c>
      <c r="GH808" s="95">
        <v>450</v>
      </c>
      <c r="GI808" s="106" t="s">
        <v>5</v>
      </c>
      <c r="GJ808" s="115">
        <v>365</v>
      </c>
      <c r="GK808" s="95">
        <v>375</v>
      </c>
      <c r="GL808" s="95">
        <v>370</v>
      </c>
      <c r="GM808" s="106">
        <v>10</v>
      </c>
      <c r="GN808" s="115">
        <v>570</v>
      </c>
      <c r="GO808" s="95">
        <v>580</v>
      </c>
      <c r="GP808" s="95">
        <v>575</v>
      </c>
      <c r="GQ808" s="106">
        <v>5</v>
      </c>
    </row>
    <row r="809" spans="1:203" ht="15.5" x14ac:dyDescent="0.35">
      <c r="A809">
        <f t="shared" si="0"/>
        <v>5</v>
      </c>
      <c r="B809">
        <f t="shared" si="1"/>
        <v>2025</v>
      </c>
      <c r="C809" s="73">
        <f t="shared" si="594"/>
        <v>45793</v>
      </c>
      <c r="D809" s="95">
        <v>390</v>
      </c>
      <c r="E809" s="95">
        <v>400</v>
      </c>
      <c r="F809" s="95">
        <v>395</v>
      </c>
      <c r="G809" s="106" t="s">
        <v>5</v>
      </c>
      <c r="H809" s="115">
        <v>365</v>
      </c>
      <c r="I809" s="95">
        <v>375</v>
      </c>
      <c r="J809" s="95">
        <v>370</v>
      </c>
      <c r="K809" s="106">
        <v>-5</v>
      </c>
      <c r="L809" s="115">
        <v>410</v>
      </c>
      <c r="M809" s="95">
        <v>420</v>
      </c>
      <c r="N809" s="95">
        <v>415</v>
      </c>
      <c r="O809" s="106" t="s">
        <v>5</v>
      </c>
      <c r="P809" s="115">
        <v>400</v>
      </c>
      <c r="Q809" s="95">
        <v>410</v>
      </c>
      <c r="R809" s="95">
        <v>405</v>
      </c>
      <c r="S809" s="106">
        <v>-5</v>
      </c>
      <c r="T809" s="115">
        <v>340</v>
      </c>
      <c r="U809" s="95">
        <v>350</v>
      </c>
      <c r="V809" s="95">
        <v>345</v>
      </c>
      <c r="W809" s="106" t="s">
        <v>5</v>
      </c>
      <c r="X809" s="115">
        <v>325</v>
      </c>
      <c r="Y809" s="95">
        <v>335</v>
      </c>
      <c r="Z809" s="95">
        <v>330</v>
      </c>
      <c r="AA809" s="106" t="s">
        <v>5</v>
      </c>
      <c r="AB809" s="115">
        <v>390</v>
      </c>
      <c r="AC809" s="95">
        <v>400</v>
      </c>
      <c r="AD809" s="95">
        <v>395</v>
      </c>
      <c r="AE809" s="106" t="s">
        <v>5</v>
      </c>
      <c r="AF809" s="115">
        <v>355</v>
      </c>
      <c r="AG809" s="95">
        <v>365</v>
      </c>
      <c r="AH809" s="95">
        <v>360</v>
      </c>
      <c r="AI809" s="106" t="s">
        <v>5</v>
      </c>
      <c r="AJ809" s="115">
        <v>335</v>
      </c>
      <c r="AK809" s="95">
        <v>345</v>
      </c>
      <c r="AL809" s="95">
        <v>340</v>
      </c>
      <c r="AM809" s="106" t="s">
        <v>5</v>
      </c>
      <c r="AN809" s="115">
        <v>325</v>
      </c>
      <c r="AO809" s="95">
        <v>335</v>
      </c>
      <c r="AP809" s="95">
        <v>330</v>
      </c>
      <c r="AQ809" s="106" t="s">
        <v>5</v>
      </c>
      <c r="AR809" s="115">
        <v>405</v>
      </c>
      <c r="AS809" s="95">
        <v>415</v>
      </c>
      <c r="AT809" s="95">
        <v>410</v>
      </c>
      <c r="AU809" s="106" t="s">
        <v>5</v>
      </c>
      <c r="AV809" s="115">
        <v>350</v>
      </c>
      <c r="AW809" s="95">
        <v>360</v>
      </c>
      <c r="AX809" s="95">
        <v>355</v>
      </c>
      <c r="AY809" s="106">
        <v>-5</v>
      </c>
      <c r="AZ809" s="115">
        <v>315</v>
      </c>
      <c r="BA809" s="95">
        <v>325</v>
      </c>
      <c r="BB809" s="95">
        <v>320</v>
      </c>
      <c r="BC809" s="106" t="s">
        <v>5</v>
      </c>
      <c r="BD809" s="115">
        <v>320</v>
      </c>
      <c r="BE809" s="95">
        <v>330</v>
      </c>
      <c r="BF809" s="95">
        <v>325</v>
      </c>
      <c r="BG809" s="106">
        <v>20</v>
      </c>
      <c r="BH809" s="115">
        <v>380</v>
      </c>
      <c r="BI809" s="95">
        <v>390</v>
      </c>
      <c r="BJ809" s="95">
        <v>385</v>
      </c>
      <c r="BK809" s="106" t="s">
        <v>5</v>
      </c>
      <c r="BL809" s="115">
        <v>370</v>
      </c>
      <c r="BM809" s="95">
        <v>380</v>
      </c>
      <c r="BN809" s="95">
        <v>375</v>
      </c>
      <c r="BO809" s="106">
        <v>5</v>
      </c>
      <c r="BP809" s="115">
        <v>355</v>
      </c>
      <c r="BQ809" s="95">
        <v>365</v>
      </c>
      <c r="BR809" s="95">
        <v>360</v>
      </c>
      <c r="BS809" s="106" t="s">
        <v>5</v>
      </c>
      <c r="BT809" s="115">
        <v>325</v>
      </c>
      <c r="BU809" s="95">
        <v>335</v>
      </c>
      <c r="BV809" s="95">
        <v>330</v>
      </c>
      <c r="BW809" s="106">
        <v>10</v>
      </c>
      <c r="BX809" s="115">
        <v>365</v>
      </c>
      <c r="BY809" s="95">
        <v>375</v>
      </c>
      <c r="BZ809" s="95">
        <v>370</v>
      </c>
      <c r="CA809" s="106">
        <v>10</v>
      </c>
      <c r="CB809" s="115">
        <v>475</v>
      </c>
      <c r="CC809" s="95">
        <v>485</v>
      </c>
      <c r="CD809" s="95">
        <v>480</v>
      </c>
      <c r="CE809" s="106">
        <v>10</v>
      </c>
      <c r="CF809" s="115">
        <v>360</v>
      </c>
      <c r="CG809" s="95">
        <v>370</v>
      </c>
      <c r="CH809" s="95">
        <v>365</v>
      </c>
      <c r="CI809" s="106">
        <v>5</v>
      </c>
      <c r="CJ809" s="115">
        <v>340</v>
      </c>
      <c r="CK809" s="95">
        <v>350</v>
      </c>
      <c r="CL809" s="95">
        <v>345</v>
      </c>
      <c r="CM809" s="106">
        <v>5</v>
      </c>
      <c r="CN809" s="115">
        <v>365</v>
      </c>
      <c r="CO809" s="95">
        <v>375</v>
      </c>
      <c r="CP809" s="95">
        <v>370</v>
      </c>
      <c r="CQ809" s="106">
        <v>10</v>
      </c>
      <c r="CR809" s="115">
        <v>475</v>
      </c>
      <c r="CS809" s="95">
        <v>485</v>
      </c>
      <c r="CT809" s="95">
        <v>480</v>
      </c>
      <c r="CU809" s="106">
        <v>10</v>
      </c>
      <c r="CV809" s="115">
        <v>370</v>
      </c>
      <c r="CW809" s="95">
        <v>380</v>
      </c>
      <c r="CX809" s="95">
        <v>375</v>
      </c>
      <c r="CY809" s="106">
        <v>5</v>
      </c>
      <c r="CZ809" s="115">
        <v>360</v>
      </c>
      <c r="DA809" s="95">
        <v>370</v>
      </c>
      <c r="DB809" s="95">
        <v>365</v>
      </c>
      <c r="DC809" s="106">
        <v>5</v>
      </c>
      <c r="DD809" s="115">
        <v>365</v>
      </c>
      <c r="DE809" s="95">
        <v>375</v>
      </c>
      <c r="DF809" s="95">
        <v>370</v>
      </c>
      <c r="DG809" s="106">
        <v>10</v>
      </c>
      <c r="DH809" s="115">
        <v>490</v>
      </c>
      <c r="DI809" s="95">
        <v>500</v>
      </c>
      <c r="DJ809" s="95">
        <v>495</v>
      </c>
      <c r="DK809" s="106">
        <v>10</v>
      </c>
      <c r="DL809" s="115">
        <v>335</v>
      </c>
      <c r="DM809" s="95">
        <v>345</v>
      </c>
      <c r="DN809" s="95">
        <v>340</v>
      </c>
      <c r="DO809" s="106">
        <v>10</v>
      </c>
      <c r="DP809" s="115">
        <v>335</v>
      </c>
      <c r="DQ809" s="95">
        <v>345</v>
      </c>
      <c r="DR809" s="95">
        <v>340</v>
      </c>
      <c r="DS809" s="106">
        <v>10</v>
      </c>
      <c r="DT809" s="115">
        <v>365</v>
      </c>
      <c r="DU809" s="95">
        <v>375</v>
      </c>
      <c r="DV809" s="95">
        <v>370</v>
      </c>
      <c r="DW809" s="106">
        <v>10</v>
      </c>
      <c r="DX809" s="115">
        <v>475</v>
      </c>
      <c r="DY809" s="95">
        <v>485</v>
      </c>
      <c r="DZ809" s="95">
        <v>480</v>
      </c>
      <c r="EA809" s="106">
        <v>10</v>
      </c>
      <c r="EB809" s="115">
        <v>370</v>
      </c>
      <c r="EC809" s="95">
        <v>380</v>
      </c>
      <c r="ED809" s="95">
        <v>375</v>
      </c>
      <c r="EE809" s="106">
        <v>-5</v>
      </c>
      <c r="EF809" s="115">
        <v>340</v>
      </c>
      <c r="EG809" s="95">
        <v>350</v>
      </c>
      <c r="EH809" s="95">
        <v>345</v>
      </c>
      <c r="EI809" s="106" t="s">
        <v>5</v>
      </c>
      <c r="EJ809" s="115">
        <v>360</v>
      </c>
      <c r="EK809" s="95">
        <v>370</v>
      </c>
      <c r="EL809" s="95">
        <v>365</v>
      </c>
      <c r="EM809" s="106">
        <v>10</v>
      </c>
      <c r="EN809" s="115">
        <v>520</v>
      </c>
      <c r="EO809" s="95">
        <v>530</v>
      </c>
      <c r="EP809" s="95">
        <v>525</v>
      </c>
      <c r="EQ809" s="106">
        <v>10</v>
      </c>
      <c r="ER809" s="115">
        <v>320</v>
      </c>
      <c r="ES809" s="95">
        <v>330</v>
      </c>
      <c r="ET809" s="95">
        <v>325</v>
      </c>
      <c r="EU809" s="106" t="s">
        <v>5</v>
      </c>
      <c r="EV809" s="115">
        <v>325</v>
      </c>
      <c r="EW809" s="95">
        <v>335</v>
      </c>
      <c r="EX809" s="95">
        <v>330</v>
      </c>
      <c r="EY809" s="106">
        <v>5</v>
      </c>
      <c r="EZ809" s="115">
        <v>360</v>
      </c>
      <c r="FA809" s="95">
        <v>370</v>
      </c>
      <c r="FB809" s="95">
        <v>365</v>
      </c>
      <c r="FC809" s="106">
        <v>10</v>
      </c>
      <c r="FD809" s="115">
        <v>400</v>
      </c>
      <c r="FE809" s="95">
        <v>410</v>
      </c>
      <c r="FF809" s="95">
        <v>405</v>
      </c>
      <c r="FG809" s="106" t="s">
        <v>5</v>
      </c>
      <c r="FH809" s="115">
        <v>335</v>
      </c>
      <c r="FI809" s="95">
        <v>345</v>
      </c>
      <c r="FJ809" s="95">
        <v>340</v>
      </c>
      <c r="FK809" s="106">
        <v>-5</v>
      </c>
      <c r="FL809" s="115">
        <v>350</v>
      </c>
      <c r="FM809" s="95">
        <v>360</v>
      </c>
      <c r="FN809" s="95">
        <v>355</v>
      </c>
      <c r="FO809" s="106">
        <v>5</v>
      </c>
      <c r="FT809" s="115">
        <v>470</v>
      </c>
      <c r="FU809" s="95">
        <v>480</v>
      </c>
      <c r="FV809" s="95">
        <v>475</v>
      </c>
      <c r="FW809" s="106">
        <v>-10</v>
      </c>
      <c r="FX809" s="115">
        <v>350</v>
      </c>
      <c r="FY809" s="95">
        <v>360</v>
      </c>
      <c r="FZ809" s="95">
        <v>355</v>
      </c>
      <c r="GA809" s="106" t="s">
        <v>5</v>
      </c>
      <c r="GB809" s="115">
        <v>460</v>
      </c>
      <c r="GC809" s="95">
        <v>470</v>
      </c>
      <c r="GD809" s="95">
        <v>465</v>
      </c>
      <c r="GE809" s="106">
        <v>5</v>
      </c>
      <c r="GF809" s="115">
        <v>450</v>
      </c>
      <c r="GG809" s="95">
        <v>460</v>
      </c>
      <c r="GH809" s="95">
        <v>455</v>
      </c>
      <c r="GI809" s="106">
        <v>5</v>
      </c>
      <c r="GJ809" s="115">
        <v>375</v>
      </c>
      <c r="GK809" s="95">
        <v>385</v>
      </c>
      <c r="GL809" s="95">
        <v>380</v>
      </c>
      <c r="GM809" s="106">
        <v>10</v>
      </c>
      <c r="GN809" s="115">
        <v>580</v>
      </c>
      <c r="GO809" s="95">
        <v>590</v>
      </c>
      <c r="GP809" s="95">
        <v>585</v>
      </c>
      <c r="GQ809" s="106">
        <v>10</v>
      </c>
    </row>
    <row r="810" spans="1:203" ht="15.5" x14ac:dyDescent="0.35">
      <c r="A810">
        <f t="shared" si="0"/>
        <v>5</v>
      </c>
      <c r="B810">
        <f t="shared" si="1"/>
        <v>2025</v>
      </c>
      <c r="C810" s="73">
        <f t="shared" si="594"/>
        <v>45800</v>
      </c>
      <c r="D810" s="95">
        <v>390</v>
      </c>
      <c r="E810" s="95">
        <v>400</v>
      </c>
      <c r="F810" s="95">
        <v>395</v>
      </c>
      <c r="G810" s="106" t="s">
        <v>5</v>
      </c>
      <c r="H810" s="115">
        <v>375</v>
      </c>
      <c r="I810" s="95">
        <v>385</v>
      </c>
      <c r="J810" s="95">
        <v>380</v>
      </c>
      <c r="K810" s="106">
        <v>10</v>
      </c>
      <c r="L810" s="115">
        <v>415</v>
      </c>
      <c r="M810" s="95">
        <v>425</v>
      </c>
      <c r="N810" s="95">
        <v>420</v>
      </c>
      <c r="O810" s="106">
        <v>5</v>
      </c>
      <c r="P810" s="115">
        <v>395</v>
      </c>
      <c r="Q810" s="95">
        <v>405</v>
      </c>
      <c r="R810" s="95">
        <v>400</v>
      </c>
      <c r="S810" s="106">
        <v>-5</v>
      </c>
      <c r="T810" s="115">
        <v>340</v>
      </c>
      <c r="U810" s="95">
        <v>350</v>
      </c>
      <c r="V810" s="95">
        <v>345</v>
      </c>
      <c r="W810" s="106" t="s">
        <v>5</v>
      </c>
      <c r="X810" s="115">
        <v>335</v>
      </c>
      <c r="Y810" s="95">
        <v>345</v>
      </c>
      <c r="Z810" s="95">
        <v>340</v>
      </c>
      <c r="AA810" s="106">
        <v>10</v>
      </c>
      <c r="AB810" s="115">
        <v>395</v>
      </c>
      <c r="AC810" s="95">
        <v>405</v>
      </c>
      <c r="AD810" s="95">
        <v>400</v>
      </c>
      <c r="AE810" s="106">
        <v>5</v>
      </c>
      <c r="AF810" s="115">
        <v>350</v>
      </c>
      <c r="AG810" s="95">
        <v>360</v>
      </c>
      <c r="AH810" s="95">
        <v>355</v>
      </c>
      <c r="AI810" s="106">
        <v>-5</v>
      </c>
      <c r="AJ810" s="115">
        <v>335</v>
      </c>
      <c r="AK810" s="95">
        <v>345</v>
      </c>
      <c r="AL810" s="95">
        <v>340</v>
      </c>
      <c r="AM810" s="106" t="s">
        <v>5</v>
      </c>
      <c r="AN810" s="115">
        <v>330</v>
      </c>
      <c r="AO810" s="95">
        <v>340</v>
      </c>
      <c r="AP810" s="95">
        <v>335</v>
      </c>
      <c r="AQ810" s="106">
        <v>5</v>
      </c>
      <c r="AR810" s="115">
        <v>410</v>
      </c>
      <c r="AS810" s="95">
        <v>420</v>
      </c>
      <c r="AT810" s="95">
        <v>415</v>
      </c>
      <c r="AU810" s="106">
        <v>5</v>
      </c>
      <c r="AV810" s="115">
        <v>350</v>
      </c>
      <c r="AW810" s="95">
        <v>360</v>
      </c>
      <c r="AX810" s="95">
        <v>355</v>
      </c>
      <c r="AY810" s="106" t="s">
        <v>5</v>
      </c>
      <c r="AZ810" s="115">
        <v>310</v>
      </c>
      <c r="BA810" s="95">
        <v>320</v>
      </c>
      <c r="BB810" s="95">
        <v>315</v>
      </c>
      <c r="BC810" s="106">
        <v>-5</v>
      </c>
      <c r="BD810" s="115">
        <v>320</v>
      </c>
      <c r="BE810" s="95">
        <v>330</v>
      </c>
      <c r="BF810" s="95">
        <v>325</v>
      </c>
      <c r="BG810" s="106" t="s">
        <v>5</v>
      </c>
      <c r="BH810" s="115">
        <v>385</v>
      </c>
      <c r="BI810" s="95">
        <v>395</v>
      </c>
      <c r="BJ810" s="95">
        <v>390</v>
      </c>
      <c r="BK810" s="106">
        <v>5</v>
      </c>
      <c r="BL810" s="115">
        <v>360</v>
      </c>
      <c r="BM810" s="95">
        <v>370</v>
      </c>
      <c r="BN810" s="95">
        <v>365</v>
      </c>
      <c r="BO810" s="106">
        <v>-10</v>
      </c>
      <c r="BP810" s="115">
        <v>355</v>
      </c>
      <c r="BQ810" s="95">
        <v>365</v>
      </c>
      <c r="BR810" s="95">
        <v>360</v>
      </c>
      <c r="BS810" s="106" t="s">
        <v>5</v>
      </c>
      <c r="BT810" s="115">
        <v>330</v>
      </c>
      <c r="BU810" s="95">
        <v>340</v>
      </c>
      <c r="BV810" s="95">
        <v>335</v>
      </c>
      <c r="BW810" s="106">
        <v>5</v>
      </c>
      <c r="BX810" s="115">
        <v>380</v>
      </c>
      <c r="BY810" s="95">
        <v>390</v>
      </c>
      <c r="BZ810" s="95">
        <v>385</v>
      </c>
      <c r="CA810" s="106">
        <v>15</v>
      </c>
      <c r="CB810" s="115">
        <v>485</v>
      </c>
      <c r="CC810" s="95">
        <v>495</v>
      </c>
      <c r="CD810" s="95">
        <v>490</v>
      </c>
      <c r="CE810" s="106">
        <v>10</v>
      </c>
      <c r="CF810" s="115">
        <v>360</v>
      </c>
      <c r="CG810" s="95">
        <v>370</v>
      </c>
      <c r="CH810" s="95">
        <v>365</v>
      </c>
      <c r="CI810" s="106" t="s">
        <v>5</v>
      </c>
      <c r="CJ810" s="115">
        <v>360</v>
      </c>
      <c r="CK810" s="95">
        <v>370</v>
      </c>
      <c r="CL810" s="95">
        <v>365</v>
      </c>
      <c r="CM810" s="106">
        <v>20</v>
      </c>
      <c r="CN810" s="115">
        <v>380</v>
      </c>
      <c r="CO810" s="95">
        <v>390</v>
      </c>
      <c r="CP810" s="95">
        <v>385</v>
      </c>
      <c r="CQ810" s="106">
        <v>15</v>
      </c>
      <c r="CR810" s="115">
        <v>485</v>
      </c>
      <c r="CS810" s="95">
        <v>495</v>
      </c>
      <c r="CT810" s="95">
        <v>490</v>
      </c>
      <c r="CU810" s="106">
        <v>10</v>
      </c>
      <c r="CV810" s="115">
        <v>380</v>
      </c>
      <c r="CW810" s="95">
        <v>390</v>
      </c>
      <c r="CX810" s="95">
        <v>385</v>
      </c>
      <c r="CY810" s="106">
        <v>10</v>
      </c>
      <c r="CZ810" s="115">
        <v>365</v>
      </c>
      <c r="DA810" s="95">
        <v>375</v>
      </c>
      <c r="DB810" s="95">
        <v>370</v>
      </c>
      <c r="DC810" s="106">
        <v>5</v>
      </c>
      <c r="DD810" s="115">
        <v>380</v>
      </c>
      <c r="DE810" s="95">
        <v>390</v>
      </c>
      <c r="DF810" s="95">
        <v>385</v>
      </c>
      <c r="DG810" s="106">
        <v>15</v>
      </c>
      <c r="DH810" s="115">
        <v>500</v>
      </c>
      <c r="DI810" s="95">
        <v>510</v>
      </c>
      <c r="DJ810" s="95">
        <v>505</v>
      </c>
      <c r="DK810" s="106">
        <v>10</v>
      </c>
      <c r="DL810" s="115">
        <v>335</v>
      </c>
      <c r="DM810" s="95">
        <v>345</v>
      </c>
      <c r="DN810" s="95">
        <v>340</v>
      </c>
      <c r="DO810" s="106" t="s">
        <v>5</v>
      </c>
      <c r="DP810" s="115">
        <v>340</v>
      </c>
      <c r="DQ810" s="95">
        <v>350</v>
      </c>
      <c r="DR810" s="95">
        <v>345</v>
      </c>
      <c r="DS810" s="106">
        <v>5</v>
      </c>
      <c r="DT810" s="115">
        <v>380</v>
      </c>
      <c r="DU810" s="95">
        <v>390</v>
      </c>
      <c r="DV810" s="95">
        <v>385</v>
      </c>
      <c r="DW810" s="106">
        <v>15</v>
      </c>
      <c r="DX810" s="115">
        <v>485</v>
      </c>
      <c r="DY810" s="95">
        <v>495</v>
      </c>
      <c r="DZ810" s="95">
        <v>490</v>
      </c>
      <c r="EA810" s="106">
        <v>10</v>
      </c>
      <c r="EB810" s="115">
        <v>380</v>
      </c>
      <c r="EC810" s="95">
        <v>390</v>
      </c>
      <c r="ED810" s="95">
        <v>385</v>
      </c>
      <c r="EE810" s="106">
        <v>10</v>
      </c>
      <c r="EF810" s="115">
        <v>350</v>
      </c>
      <c r="EG810" s="95">
        <v>360</v>
      </c>
      <c r="EH810" s="95">
        <v>355</v>
      </c>
      <c r="EI810" s="106">
        <v>10</v>
      </c>
      <c r="EJ810" s="115">
        <v>375</v>
      </c>
      <c r="EK810" s="95">
        <v>385</v>
      </c>
      <c r="EL810" s="95">
        <v>380</v>
      </c>
      <c r="EM810" s="106">
        <v>15</v>
      </c>
      <c r="EN810" s="115">
        <v>530</v>
      </c>
      <c r="EO810" s="95">
        <v>540</v>
      </c>
      <c r="EP810" s="95">
        <v>535</v>
      </c>
      <c r="EQ810" s="106">
        <v>10</v>
      </c>
      <c r="ER810" s="115">
        <v>320</v>
      </c>
      <c r="ES810" s="95">
        <v>330</v>
      </c>
      <c r="ET810" s="95">
        <v>325</v>
      </c>
      <c r="EU810" s="106" t="s">
        <v>5</v>
      </c>
      <c r="EV810" s="115">
        <v>325</v>
      </c>
      <c r="EW810" s="95">
        <v>335</v>
      </c>
      <c r="EX810" s="95">
        <v>330</v>
      </c>
      <c r="EY810" s="106" t="s">
        <v>5</v>
      </c>
      <c r="EZ810" s="115">
        <v>375</v>
      </c>
      <c r="FA810" s="95">
        <v>385</v>
      </c>
      <c r="FB810" s="95">
        <v>380</v>
      </c>
      <c r="FC810" s="106">
        <v>15</v>
      </c>
      <c r="FD810" s="115">
        <v>400</v>
      </c>
      <c r="FE810" s="95">
        <v>410</v>
      </c>
      <c r="FF810" s="95">
        <v>405</v>
      </c>
      <c r="FG810" s="106" t="s">
        <v>5</v>
      </c>
      <c r="FH810" s="115">
        <v>345</v>
      </c>
      <c r="FI810" s="95">
        <v>355</v>
      </c>
      <c r="FJ810" s="95">
        <v>350</v>
      </c>
      <c r="FK810" s="106">
        <v>10</v>
      </c>
      <c r="FL810" s="115">
        <v>350</v>
      </c>
      <c r="FM810" s="95">
        <v>360</v>
      </c>
      <c r="FN810" s="95">
        <v>355</v>
      </c>
      <c r="FO810" s="106" t="s">
        <v>5</v>
      </c>
      <c r="FT810" s="115">
        <v>485</v>
      </c>
      <c r="FU810" s="95">
        <v>495</v>
      </c>
      <c r="FV810" s="95">
        <v>490</v>
      </c>
      <c r="FW810" s="106">
        <v>15</v>
      </c>
      <c r="FX810" s="115">
        <v>335</v>
      </c>
      <c r="FY810" s="95">
        <v>345</v>
      </c>
      <c r="FZ810" s="95">
        <v>340</v>
      </c>
      <c r="GA810" s="106">
        <v>-15</v>
      </c>
      <c r="GB810" s="115">
        <v>470</v>
      </c>
      <c r="GC810" s="95">
        <v>480</v>
      </c>
      <c r="GD810" s="95">
        <v>475</v>
      </c>
      <c r="GE810" s="106">
        <v>10</v>
      </c>
      <c r="GF810" s="115">
        <v>455</v>
      </c>
      <c r="GG810" s="95">
        <v>465</v>
      </c>
      <c r="GH810" s="95">
        <v>460</v>
      </c>
      <c r="GI810" s="106">
        <v>5</v>
      </c>
      <c r="GJ810" s="115">
        <v>390</v>
      </c>
      <c r="GK810" s="95">
        <v>400</v>
      </c>
      <c r="GL810" s="95">
        <v>395</v>
      </c>
      <c r="GM810" s="106">
        <v>15</v>
      </c>
      <c r="GN810" s="115">
        <v>590</v>
      </c>
      <c r="GO810" s="95">
        <v>600</v>
      </c>
      <c r="GP810" s="95">
        <v>595</v>
      </c>
      <c r="GQ810" s="106">
        <v>10</v>
      </c>
    </row>
    <row r="811" spans="1:203" ht="15.5" x14ac:dyDescent="0.35">
      <c r="C811" s="73">
        <f t="shared" si="594"/>
        <v>45807</v>
      </c>
      <c r="D811" s="95">
        <v>390</v>
      </c>
      <c r="E811" s="95">
        <v>400</v>
      </c>
      <c r="F811" s="108">
        <v>395</v>
      </c>
      <c r="G811" s="106" t="s">
        <v>5</v>
      </c>
      <c r="H811" s="115">
        <v>375</v>
      </c>
      <c r="I811" s="95">
        <v>385</v>
      </c>
      <c r="J811" s="95">
        <v>380</v>
      </c>
      <c r="K811" s="106" t="s">
        <v>5</v>
      </c>
      <c r="L811" s="115">
        <v>425</v>
      </c>
      <c r="M811" s="95">
        <v>435</v>
      </c>
      <c r="N811" s="95">
        <v>430</v>
      </c>
      <c r="O811" s="106">
        <v>10</v>
      </c>
      <c r="P811" s="115">
        <v>395</v>
      </c>
      <c r="Q811" s="95">
        <v>405</v>
      </c>
      <c r="R811" s="95">
        <v>400</v>
      </c>
      <c r="S811" s="106" t="s">
        <v>5</v>
      </c>
      <c r="T811" s="115">
        <v>330</v>
      </c>
      <c r="U811" s="95">
        <v>340</v>
      </c>
      <c r="V811" s="95">
        <v>335</v>
      </c>
      <c r="W811" s="106">
        <v>-10</v>
      </c>
      <c r="X811" s="115">
        <v>330</v>
      </c>
      <c r="Y811" s="95">
        <v>340</v>
      </c>
      <c r="Z811" s="95">
        <v>335</v>
      </c>
      <c r="AA811" s="106">
        <v>-5</v>
      </c>
      <c r="AB811" s="115">
        <v>405</v>
      </c>
      <c r="AC811" s="95">
        <v>415</v>
      </c>
      <c r="AD811" s="95">
        <v>410</v>
      </c>
      <c r="AE811" s="106">
        <v>10</v>
      </c>
      <c r="AF811" s="115">
        <v>350</v>
      </c>
      <c r="AG811" s="95">
        <v>360</v>
      </c>
      <c r="AH811" s="95">
        <v>355</v>
      </c>
      <c r="AI811" s="106" t="s">
        <v>5</v>
      </c>
      <c r="AJ811" s="115">
        <v>330</v>
      </c>
      <c r="AK811" s="95">
        <v>340</v>
      </c>
      <c r="AL811" s="95">
        <v>335</v>
      </c>
      <c r="AM811" s="106">
        <v>-5</v>
      </c>
      <c r="AN811" s="115">
        <v>315</v>
      </c>
      <c r="AO811" s="95">
        <v>325</v>
      </c>
      <c r="AP811" s="95">
        <v>320</v>
      </c>
      <c r="AQ811" s="106">
        <v>-15</v>
      </c>
      <c r="AR811" s="115">
        <v>415</v>
      </c>
      <c r="AS811" s="95">
        <v>425</v>
      </c>
      <c r="AT811" s="95">
        <v>420</v>
      </c>
      <c r="AU811" s="106">
        <v>5</v>
      </c>
      <c r="AV811" s="115">
        <v>350</v>
      </c>
      <c r="AW811" s="95">
        <v>360</v>
      </c>
      <c r="AX811" s="95">
        <v>355</v>
      </c>
      <c r="AY811" s="106" t="s">
        <v>5</v>
      </c>
      <c r="AZ811" s="115">
        <v>310</v>
      </c>
      <c r="BA811" s="95">
        <v>320</v>
      </c>
      <c r="BB811" s="95">
        <v>315</v>
      </c>
      <c r="BC811" s="106" t="s">
        <v>5</v>
      </c>
      <c r="BD811" s="115">
        <v>320</v>
      </c>
      <c r="BE811" s="95">
        <v>330</v>
      </c>
      <c r="BF811" s="95">
        <v>325</v>
      </c>
      <c r="BG811" s="106" t="s">
        <v>5</v>
      </c>
      <c r="BH811" s="115">
        <v>395</v>
      </c>
      <c r="BI811" s="95">
        <v>405</v>
      </c>
      <c r="BJ811" s="95">
        <v>400</v>
      </c>
      <c r="BK811" s="106">
        <v>10</v>
      </c>
      <c r="BL811" s="115">
        <v>350</v>
      </c>
      <c r="BM811" s="95">
        <v>360</v>
      </c>
      <c r="BN811" s="95">
        <v>355</v>
      </c>
      <c r="BO811" s="106">
        <v>-10</v>
      </c>
      <c r="BP811" s="115">
        <v>355</v>
      </c>
      <c r="BQ811" s="95">
        <v>365</v>
      </c>
      <c r="BR811" s="95">
        <v>360</v>
      </c>
      <c r="BS811" s="106" t="s">
        <v>5</v>
      </c>
      <c r="BT811" s="115">
        <v>325</v>
      </c>
      <c r="BU811" s="95">
        <v>335</v>
      </c>
      <c r="BV811" s="95">
        <v>330</v>
      </c>
      <c r="BW811" s="106">
        <v>-5</v>
      </c>
      <c r="BX811" s="115">
        <v>405</v>
      </c>
      <c r="BY811" s="95">
        <v>415</v>
      </c>
      <c r="BZ811" s="95">
        <v>410</v>
      </c>
      <c r="CA811" s="106">
        <v>25</v>
      </c>
      <c r="CB811" s="115">
        <v>500</v>
      </c>
      <c r="CC811" s="95">
        <v>510</v>
      </c>
      <c r="CD811" s="95">
        <v>505</v>
      </c>
      <c r="CE811" s="106">
        <v>15</v>
      </c>
      <c r="CF811" s="115">
        <v>360</v>
      </c>
      <c r="CG811" s="95">
        <v>370</v>
      </c>
      <c r="CH811" s="95">
        <v>365</v>
      </c>
      <c r="CI811" s="106" t="s">
        <v>5</v>
      </c>
      <c r="CJ811" s="115">
        <v>345</v>
      </c>
      <c r="CK811" s="95">
        <v>355</v>
      </c>
      <c r="CL811" s="95">
        <v>350</v>
      </c>
      <c r="CM811" s="106">
        <v>-15</v>
      </c>
      <c r="CN811" s="115">
        <v>405</v>
      </c>
      <c r="CO811" s="95">
        <v>415</v>
      </c>
      <c r="CP811" s="95">
        <v>410</v>
      </c>
      <c r="CQ811" s="106">
        <v>25</v>
      </c>
      <c r="CR811" s="115">
        <v>500</v>
      </c>
      <c r="CS811" s="95">
        <v>510</v>
      </c>
      <c r="CT811" s="95">
        <v>505</v>
      </c>
      <c r="CU811" s="106">
        <v>15</v>
      </c>
      <c r="CV811" s="115">
        <v>370</v>
      </c>
      <c r="CW811" s="95">
        <v>380</v>
      </c>
      <c r="CX811" s="223">
        <v>375</v>
      </c>
      <c r="CY811" s="106">
        <v>-10</v>
      </c>
      <c r="CZ811" s="115">
        <v>365</v>
      </c>
      <c r="DA811" s="95">
        <v>375</v>
      </c>
      <c r="DB811" s="95">
        <v>370</v>
      </c>
      <c r="DC811" s="106" t="s">
        <v>5</v>
      </c>
      <c r="DD811" s="115">
        <v>405</v>
      </c>
      <c r="DE811" s="95">
        <v>415</v>
      </c>
      <c r="DF811" s="95">
        <v>410</v>
      </c>
      <c r="DG811" s="106">
        <v>25</v>
      </c>
      <c r="DH811" s="115">
        <v>515</v>
      </c>
      <c r="DI811" s="95">
        <v>525</v>
      </c>
      <c r="DJ811" s="95">
        <v>520</v>
      </c>
      <c r="DK811" s="106">
        <v>15</v>
      </c>
      <c r="DL811" s="115">
        <v>325</v>
      </c>
      <c r="DM811" s="95">
        <v>335</v>
      </c>
      <c r="DN811" s="223">
        <v>330</v>
      </c>
      <c r="DO811" s="106">
        <v>-10</v>
      </c>
      <c r="DP811" s="115">
        <v>340</v>
      </c>
      <c r="DQ811" s="95">
        <v>350</v>
      </c>
      <c r="DR811" s="95">
        <v>345</v>
      </c>
      <c r="DS811" s="106" t="s">
        <v>5</v>
      </c>
      <c r="DT811" s="115">
        <v>405</v>
      </c>
      <c r="DU811" s="95">
        <v>415</v>
      </c>
      <c r="DV811" s="95">
        <v>410</v>
      </c>
      <c r="DW811" s="106">
        <v>25</v>
      </c>
      <c r="DX811" s="115">
        <v>500</v>
      </c>
      <c r="DY811" s="95">
        <v>510</v>
      </c>
      <c r="DZ811" s="95">
        <v>505</v>
      </c>
      <c r="EA811" s="106">
        <v>15</v>
      </c>
      <c r="EB811" s="115">
        <v>375</v>
      </c>
      <c r="EC811" s="95">
        <v>385</v>
      </c>
      <c r="ED811" s="223">
        <v>380</v>
      </c>
      <c r="EE811" s="106">
        <v>-5</v>
      </c>
      <c r="EF811" s="115">
        <v>340</v>
      </c>
      <c r="EG811" s="95">
        <v>350</v>
      </c>
      <c r="EH811" s="95">
        <v>345</v>
      </c>
      <c r="EI811" s="106">
        <v>-10</v>
      </c>
      <c r="EJ811" s="115">
        <v>400</v>
      </c>
      <c r="EK811" s="95">
        <v>410</v>
      </c>
      <c r="EL811" s="95">
        <v>405</v>
      </c>
      <c r="EM811" s="106">
        <v>25</v>
      </c>
      <c r="EN811" s="115">
        <v>545</v>
      </c>
      <c r="EO811" s="95">
        <v>555</v>
      </c>
      <c r="EP811" s="95">
        <v>550</v>
      </c>
      <c r="EQ811" s="106">
        <v>15</v>
      </c>
      <c r="ER811" s="115">
        <v>315</v>
      </c>
      <c r="ES811" s="95">
        <v>325</v>
      </c>
      <c r="ET811" s="223">
        <v>320</v>
      </c>
      <c r="EU811" s="106">
        <v>-5</v>
      </c>
      <c r="EV811" s="115">
        <v>310</v>
      </c>
      <c r="EW811" s="95">
        <v>320</v>
      </c>
      <c r="EX811" s="95">
        <v>315</v>
      </c>
      <c r="EY811" s="106">
        <v>-15</v>
      </c>
      <c r="EZ811" s="115">
        <v>400</v>
      </c>
      <c r="FA811" s="95">
        <v>410</v>
      </c>
      <c r="FB811" s="95">
        <v>405</v>
      </c>
      <c r="FC811" s="106">
        <v>25</v>
      </c>
      <c r="FD811" s="115">
        <v>400</v>
      </c>
      <c r="FE811" s="95">
        <v>410</v>
      </c>
      <c r="FF811" s="95">
        <v>405</v>
      </c>
      <c r="FG811" s="106" t="s">
        <v>5</v>
      </c>
      <c r="FH811" s="115">
        <v>345</v>
      </c>
      <c r="FI811" s="95">
        <v>355</v>
      </c>
      <c r="FJ811" s="95">
        <v>350</v>
      </c>
      <c r="FK811" s="106" t="s">
        <v>5</v>
      </c>
      <c r="FL811" s="115">
        <v>345</v>
      </c>
      <c r="FM811" s="95">
        <v>355</v>
      </c>
      <c r="FN811" s="95">
        <v>350</v>
      </c>
      <c r="FO811" s="106">
        <v>-5</v>
      </c>
      <c r="FT811" s="115">
        <v>475</v>
      </c>
      <c r="FU811" s="95">
        <v>485</v>
      </c>
      <c r="FV811" s="95">
        <v>480</v>
      </c>
      <c r="FW811" s="106">
        <v>-10</v>
      </c>
      <c r="FX811" s="115">
        <v>330</v>
      </c>
      <c r="FY811" s="95">
        <v>340</v>
      </c>
      <c r="FZ811" s="95">
        <v>335</v>
      </c>
      <c r="GA811" s="106">
        <v>-5</v>
      </c>
      <c r="GB811" s="115">
        <v>460</v>
      </c>
      <c r="GC811" s="95">
        <v>470</v>
      </c>
      <c r="GD811" s="95">
        <v>465</v>
      </c>
      <c r="GE811" s="106">
        <v>-10</v>
      </c>
      <c r="GF811" s="115">
        <v>455</v>
      </c>
      <c r="GG811" s="95">
        <v>465</v>
      </c>
      <c r="GH811" s="95">
        <v>460</v>
      </c>
      <c r="GI811" s="106" t="s">
        <v>5</v>
      </c>
      <c r="GJ811" s="115">
        <v>415</v>
      </c>
      <c r="GK811" s="95">
        <v>425</v>
      </c>
      <c r="GL811" s="95">
        <v>420</v>
      </c>
      <c r="GM811" s="106">
        <v>25</v>
      </c>
      <c r="GN811" s="115">
        <v>605</v>
      </c>
      <c r="GO811" s="95">
        <v>615</v>
      </c>
      <c r="GP811" s="95">
        <v>610</v>
      </c>
      <c r="GQ811" s="106">
        <v>15</v>
      </c>
    </row>
    <row r="812" spans="1:203" ht="15.5" x14ac:dyDescent="0.35">
      <c r="A812">
        <f t="shared" si="0"/>
        <v>6</v>
      </c>
      <c r="B812">
        <f t="shared" si="1"/>
        <v>2025</v>
      </c>
      <c r="C812" s="73">
        <f t="shared" si="594"/>
        <v>45814</v>
      </c>
      <c r="D812" s="95">
        <v>395</v>
      </c>
      <c r="E812" s="95">
        <v>405</v>
      </c>
      <c r="F812" s="95">
        <v>400</v>
      </c>
      <c r="G812" s="106">
        <v>5</v>
      </c>
      <c r="H812" s="115">
        <v>375</v>
      </c>
      <c r="I812" s="95">
        <v>385</v>
      </c>
      <c r="J812" s="95">
        <v>380</v>
      </c>
      <c r="K812" s="106" t="s">
        <v>5</v>
      </c>
      <c r="L812" s="115">
        <v>425</v>
      </c>
      <c r="M812" s="95">
        <v>435</v>
      </c>
      <c r="N812" s="95">
        <v>430</v>
      </c>
      <c r="O812" s="106" t="s">
        <v>5</v>
      </c>
      <c r="P812" s="115">
        <v>395</v>
      </c>
      <c r="Q812" s="95">
        <v>405</v>
      </c>
      <c r="R812" s="95">
        <v>400</v>
      </c>
      <c r="S812" s="106" t="s">
        <v>5</v>
      </c>
      <c r="T812" s="115">
        <v>340</v>
      </c>
      <c r="U812" s="95">
        <v>350</v>
      </c>
      <c r="V812" s="95">
        <v>345</v>
      </c>
      <c r="W812" s="106">
        <v>10</v>
      </c>
      <c r="X812" s="115">
        <v>330</v>
      </c>
      <c r="Y812" s="95">
        <v>340</v>
      </c>
      <c r="Z812" s="95">
        <v>335</v>
      </c>
      <c r="AA812" s="106" t="s">
        <v>5</v>
      </c>
      <c r="AB812" s="115">
        <v>405</v>
      </c>
      <c r="AC812" s="95">
        <v>415</v>
      </c>
      <c r="AD812" s="95">
        <v>410</v>
      </c>
      <c r="AE812" s="106" t="s">
        <v>5</v>
      </c>
      <c r="AF812" s="115">
        <v>350</v>
      </c>
      <c r="AG812" s="95">
        <v>360</v>
      </c>
      <c r="AH812" s="95">
        <v>355</v>
      </c>
      <c r="AI812" s="106" t="s">
        <v>5</v>
      </c>
      <c r="AJ812" s="115">
        <v>335</v>
      </c>
      <c r="AK812" s="95">
        <v>345</v>
      </c>
      <c r="AL812" s="95">
        <v>340</v>
      </c>
      <c r="AM812" s="106">
        <v>5</v>
      </c>
      <c r="AN812" s="115">
        <v>310</v>
      </c>
      <c r="AO812" s="95">
        <v>320</v>
      </c>
      <c r="AP812" s="95">
        <v>315</v>
      </c>
      <c r="AQ812" s="106">
        <v>-5</v>
      </c>
      <c r="AR812" s="115">
        <v>415</v>
      </c>
      <c r="AS812" s="95">
        <v>425</v>
      </c>
      <c r="AT812" s="95">
        <v>420</v>
      </c>
      <c r="AU812" s="106" t="s">
        <v>5</v>
      </c>
      <c r="AV812" s="115">
        <v>350</v>
      </c>
      <c r="AW812" s="95">
        <v>360</v>
      </c>
      <c r="AX812" s="95">
        <v>355</v>
      </c>
      <c r="AY812" s="106" t="s">
        <v>5</v>
      </c>
      <c r="AZ812" s="115">
        <v>310</v>
      </c>
      <c r="BA812" s="95">
        <v>320</v>
      </c>
      <c r="BB812" s="95">
        <v>315</v>
      </c>
      <c r="BC812" s="106" t="s">
        <v>5</v>
      </c>
      <c r="BD812" s="115">
        <v>315</v>
      </c>
      <c r="BE812" s="95">
        <v>325</v>
      </c>
      <c r="BF812" s="95">
        <v>320</v>
      </c>
      <c r="BG812" s="106">
        <v>-5</v>
      </c>
      <c r="BH812" s="115">
        <v>395</v>
      </c>
      <c r="BI812" s="95">
        <v>405</v>
      </c>
      <c r="BJ812" s="95">
        <v>400</v>
      </c>
      <c r="BK812" s="106" t="s">
        <v>5</v>
      </c>
      <c r="BL812" s="115">
        <v>345</v>
      </c>
      <c r="BM812" s="95">
        <v>355</v>
      </c>
      <c r="BN812" s="95">
        <v>350</v>
      </c>
      <c r="BO812" s="106">
        <v>-5</v>
      </c>
      <c r="BP812" s="115">
        <v>350</v>
      </c>
      <c r="BQ812" s="95">
        <v>360</v>
      </c>
      <c r="BR812" s="95">
        <v>355</v>
      </c>
      <c r="BS812" s="106">
        <v>-5</v>
      </c>
      <c r="BT812" s="115">
        <v>325</v>
      </c>
      <c r="BU812" s="95">
        <v>335</v>
      </c>
      <c r="BV812" s="95">
        <v>330</v>
      </c>
      <c r="BW812" s="106" t="s">
        <v>5</v>
      </c>
      <c r="BX812" s="115">
        <v>405</v>
      </c>
      <c r="BY812" s="95">
        <v>415</v>
      </c>
      <c r="BZ812" s="95">
        <v>410</v>
      </c>
      <c r="CA812" s="106" t="s">
        <v>5</v>
      </c>
      <c r="CB812" s="115">
        <v>490</v>
      </c>
      <c r="CC812" s="95">
        <v>500</v>
      </c>
      <c r="CD812" s="95">
        <v>495</v>
      </c>
      <c r="CE812" s="106">
        <v>-10</v>
      </c>
      <c r="CF812" s="115">
        <v>365</v>
      </c>
      <c r="CG812" s="95">
        <v>375</v>
      </c>
      <c r="CH812" s="95">
        <v>370</v>
      </c>
      <c r="CI812" s="106">
        <v>5</v>
      </c>
      <c r="CJ812" s="115">
        <v>355</v>
      </c>
      <c r="CK812" s="95">
        <v>365</v>
      </c>
      <c r="CL812" s="95">
        <v>360</v>
      </c>
      <c r="CM812" s="106">
        <v>10</v>
      </c>
      <c r="CN812" s="115">
        <v>405</v>
      </c>
      <c r="CO812" s="95">
        <v>415</v>
      </c>
      <c r="CP812" s="95">
        <v>410</v>
      </c>
      <c r="CQ812" s="106" t="s">
        <v>5</v>
      </c>
      <c r="CR812" s="115">
        <v>490</v>
      </c>
      <c r="CS812" s="95">
        <v>500</v>
      </c>
      <c r="CT812" s="95">
        <v>495</v>
      </c>
      <c r="CU812" s="106">
        <v>-10</v>
      </c>
      <c r="CV812" s="115">
        <v>365</v>
      </c>
      <c r="CW812" s="95">
        <v>375</v>
      </c>
      <c r="CX812" s="95">
        <v>370</v>
      </c>
      <c r="CY812" s="106">
        <v>-5</v>
      </c>
      <c r="CZ812" s="115">
        <v>360</v>
      </c>
      <c r="DA812" s="95">
        <v>370</v>
      </c>
      <c r="DB812" s="95">
        <v>365</v>
      </c>
      <c r="DC812" s="106">
        <v>-5</v>
      </c>
      <c r="DD812" s="115">
        <v>405</v>
      </c>
      <c r="DE812" s="95">
        <v>415</v>
      </c>
      <c r="DF812" s="95">
        <v>410</v>
      </c>
      <c r="DG812" s="106" t="s">
        <v>5</v>
      </c>
      <c r="DH812" s="115">
        <v>505</v>
      </c>
      <c r="DI812" s="95">
        <v>515</v>
      </c>
      <c r="DJ812" s="95">
        <v>510</v>
      </c>
      <c r="DK812" s="106">
        <v>-10</v>
      </c>
      <c r="DL812" s="115">
        <v>330</v>
      </c>
      <c r="DM812" s="95">
        <v>340</v>
      </c>
      <c r="DN812" s="95">
        <v>335</v>
      </c>
      <c r="DO812" s="106">
        <v>5</v>
      </c>
      <c r="DP812" s="115">
        <v>345</v>
      </c>
      <c r="DQ812" s="95">
        <v>355</v>
      </c>
      <c r="DR812" s="95">
        <v>350</v>
      </c>
      <c r="DS812" s="106">
        <v>5</v>
      </c>
      <c r="DT812" s="115">
        <v>405</v>
      </c>
      <c r="DU812" s="95">
        <v>415</v>
      </c>
      <c r="DV812" s="95">
        <v>410</v>
      </c>
      <c r="DW812" s="106" t="s">
        <v>5</v>
      </c>
      <c r="DX812" s="115">
        <v>490</v>
      </c>
      <c r="DY812" s="95">
        <v>500</v>
      </c>
      <c r="DZ812" s="95">
        <v>495</v>
      </c>
      <c r="EA812" s="106">
        <v>-10</v>
      </c>
      <c r="EB812" s="115">
        <v>370</v>
      </c>
      <c r="EC812" s="95">
        <v>380</v>
      </c>
      <c r="ED812" s="95">
        <v>375</v>
      </c>
      <c r="EE812" s="106">
        <v>-5</v>
      </c>
      <c r="EF812" s="115">
        <v>330</v>
      </c>
      <c r="EG812" s="95">
        <v>340</v>
      </c>
      <c r="EH812" s="95">
        <v>335</v>
      </c>
      <c r="EI812" s="106">
        <v>-10</v>
      </c>
      <c r="EJ812" s="115">
        <v>400</v>
      </c>
      <c r="EK812" s="95">
        <v>410</v>
      </c>
      <c r="EL812" s="95">
        <v>405</v>
      </c>
      <c r="EM812" s="106" t="s">
        <v>5</v>
      </c>
      <c r="EN812" s="115">
        <v>535</v>
      </c>
      <c r="EO812" s="95">
        <v>545</v>
      </c>
      <c r="EP812" s="95">
        <v>540</v>
      </c>
      <c r="EQ812" s="106">
        <v>-10</v>
      </c>
      <c r="ER812" s="115">
        <v>315</v>
      </c>
      <c r="ES812" s="95">
        <v>325</v>
      </c>
      <c r="ET812" s="95">
        <v>320</v>
      </c>
      <c r="EU812" s="106" t="s">
        <v>5</v>
      </c>
      <c r="EV812" s="115">
        <v>305</v>
      </c>
      <c r="EW812" s="95">
        <v>315</v>
      </c>
      <c r="EX812" s="95">
        <v>310</v>
      </c>
      <c r="EY812" s="106">
        <v>-5</v>
      </c>
      <c r="EZ812" s="115">
        <v>400</v>
      </c>
      <c r="FA812" s="95">
        <v>410</v>
      </c>
      <c r="FB812" s="95">
        <v>405</v>
      </c>
      <c r="FC812" s="106" t="s">
        <v>5</v>
      </c>
      <c r="FD812" s="115">
        <v>400</v>
      </c>
      <c r="FE812" s="95">
        <v>410</v>
      </c>
      <c r="FF812" s="95">
        <v>405</v>
      </c>
      <c r="FG812" s="106" t="s">
        <v>5</v>
      </c>
      <c r="FH812" s="115">
        <v>355</v>
      </c>
      <c r="FI812" s="95">
        <v>365</v>
      </c>
      <c r="FJ812" s="95">
        <v>360</v>
      </c>
      <c r="FK812" s="106">
        <v>10</v>
      </c>
      <c r="FL812" s="115">
        <v>345</v>
      </c>
      <c r="FM812" s="95">
        <v>355</v>
      </c>
      <c r="FN812" s="95">
        <v>350</v>
      </c>
      <c r="FO812" s="106" t="s">
        <v>5</v>
      </c>
      <c r="FT812" s="115">
        <v>480</v>
      </c>
      <c r="FU812" s="95">
        <v>490</v>
      </c>
      <c r="FV812" s="95">
        <v>485</v>
      </c>
      <c r="FW812" s="106">
        <v>5</v>
      </c>
      <c r="FX812" s="115">
        <v>320</v>
      </c>
      <c r="FY812" s="95">
        <v>330</v>
      </c>
      <c r="FZ812" s="95">
        <v>325</v>
      </c>
      <c r="GA812" s="106">
        <v>-10</v>
      </c>
      <c r="GB812" s="115">
        <v>455</v>
      </c>
      <c r="GC812" s="95">
        <v>465</v>
      </c>
      <c r="GD812" s="95">
        <v>460</v>
      </c>
      <c r="GE812" s="106">
        <v>-5</v>
      </c>
      <c r="GF812" s="115">
        <v>450</v>
      </c>
      <c r="GG812" s="95">
        <v>460</v>
      </c>
      <c r="GH812" s="95">
        <v>455</v>
      </c>
      <c r="GI812" s="106">
        <v>-5</v>
      </c>
      <c r="GJ812" s="115">
        <v>415</v>
      </c>
      <c r="GK812" s="95">
        <v>425</v>
      </c>
      <c r="GL812" s="95">
        <v>420</v>
      </c>
      <c r="GM812" s="106" t="s">
        <v>5</v>
      </c>
      <c r="GN812" s="115">
        <v>595</v>
      </c>
      <c r="GO812" s="95">
        <v>605</v>
      </c>
      <c r="GP812" s="95">
        <v>600</v>
      </c>
      <c r="GQ812" s="106">
        <v>-10</v>
      </c>
    </row>
    <row r="813" spans="1:203" s="3" customFormat="1" ht="15.5" x14ac:dyDescent="0.35">
      <c r="A813">
        <f t="shared" si="0"/>
        <v>6</v>
      </c>
      <c r="B813">
        <f t="shared" si="1"/>
        <v>2025</v>
      </c>
      <c r="C813" s="73">
        <f t="shared" si="594"/>
        <v>45821</v>
      </c>
      <c r="D813" s="224">
        <f>AVERAGE(D812,D814)</f>
        <v>392.5</v>
      </c>
      <c r="E813" s="225">
        <f t="shared" ref="E813" si="595">AVERAGE(E812,E814)</f>
        <v>402.5</v>
      </c>
      <c r="F813" s="225">
        <f t="shared" ref="F813" si="596">AVERAGE(F812,F814)</f>
        <v>397.5</v>
      </c>
      <c r="G813" s="226"/>
      <c r="H813" s="224">
        <f>AVERAGE(H812,H814)</f>
        <v>375</v>
      </c>
      <c r="I813" s="225">
        <f t="shared" ref="I813" si="597">AVERAGE(I812,I814)</f>
        <v>385</v>
      </c>
      <c r="J813" s="225">
        <f t="shared" ref="J813" si="598">AVERAGE(J812,J814)</f>
        <v>380</v>
      </c>
      <c r="K813" s="226"/>
      <c r="L813" s="224">
        <f>AVERAGE(L812,L814)</f>
        <v>425</v>
      </c>
      <c r="M813" s="225">
        <f t="shared" ref="M813" si="599">AVERAGE(M812,M814)</f>
        <v>435</v>
      </c>
      <c r="N813" s="225">
        <f t="shared" ref="N813" si="600">AVERAGE(N812,N814)</f>
        <v>430</v>
      </c>
      <c r="O813" s="226"/>
      <c r="P813" s="224">
        <f>AVERAGE(P812,P814)</f>
        <v>395</v>
      </c>
      <c r="Q813" s="225">
        <f t="shared" ref="Q813" si="601">AVERAGE(Q812,Q814)</f>
        <v>405</v>
      </c>
      <c r="R813" s="225">
        <f t="shared" ref="R813" si="602">AVERAGE(R812,R814)</f>
        <v>400</v>
      </c>
      <c r="S813" s="226"/>
      <c r="T813" s="224">
        <f>AVERAGE(T812,T814)</f>
        <v>337.5</v>
      </c>
      <c r="U813" s="225">
        <f t="shared" ref="U813" si="603">AVERAGE(U812,U814)</f>
        <v>347.5</v>
      </c>
      <c r="V813" s="225">
        <f t="shared" ref="V813" si="604">AVERAGE(V812,V814)</f>
        <v>342.5</v>
      </c>
      <c r="W813" s="226"/>
      <c r="X813" s="224">
        <f>AVERAGE(X812,X814)</f>
        <v>327.5</v>
      </c>
      <c r="Y813" s="225">
        <f t="shared" ref="Y813" si="605">AVERAGE(Y812,Y814)</f>
        <v>337.5</v>
      </c>
      <c r="Z813" s="225">
        <f t="shared" ref="Z813" si="606">AVERAGE(Z812,Z814)</f>
        <v>332.5</v>
      </c>
      <c r="AA813" s="226"/>
      <c r="AB813" s="224">
        <f>AVERAGE(AB812,AB814)</f>
        <v>405</v>
      </c>
      <c r="AC813" s="225">
        <f t="shared" ref="AC813" si="607">AVERAGE(AC812,AC814)</f>
        <v>415</v>
      </c>
      <c r="AD813" s="225">
        <f t="shared" ref="AD813" si="608">AVERAGE(AD812,AD814)</f>
        <v>410</v>
      </c>
      <c r="AE813" s="226"/>
      <c r="AF813" s="224">
        <f>AVERAGE(AF812,AF814)</f>
        <v>350</v>
      </c>
      <c r="AG813" s="225">
        <f t="shared" ref="AG813" si="609">AVERAGE(AG812,AG814)</f>
        <v>360</v>
      </c>
      <c r="AH813" s="225">
        <f t="shared" ref="AH813" si="610">AVERAGE(AH812,AH814)</f>
        <v>355</v>
      </c>
      <c r="AI813" s="226"/>
      <c r="AJ813" s="224">
        <f>AVERAGE(AJ812,AJ814)</f>
        <v>335</v>
      </c>
      <c r="AK813" s="225">
        <f t="shared" ref="AK813" si="611">AVERAGE(AK812,AK814)</f>
        <v>345</v>
      </c>
      <c r="AL813" s="225">
        <f t="shared" ref="AL813" si="612">AVERAGE(AL812,AL814)</f>
        <v>340</v>
      </c>
      <c r="AM813" s="226"/>
      <c r="AN813" s="224">
        <f>AVERAGE(AN812,AN814)</f>
        <v>310</v>
      </c>
      <c r="AO813" s="225">
        <f t="shared" ref="AO813" si="613">AVERAGE(AO812,AO814)</f>
        <v>320</v>
      </c>
      <c r="AP813" s="225">
        <f t="shared" ref="AP813" si="614">AVERAGE(AP812,AP814)</f>
        <v>315</v>
      </c>
      <c r="AQ813" s="226"/>
      <c r="AR813" s="224">
        <f>AVERAGE(AR812,AR814)</f>
        <v>415</v>
      </c>
      <c r="AS813" s="225">
        <f t="shared" ref="AS813" si="615">AVERAGE(AS812,AS814)</f>
        <v>425</v>
      </c>
      <c r="AT813" s="225">
        <f t="shared" ref="AT813" si="616">AVERAGE(AT812,AT814)</f>
        <v>420</v>
      </c>
      <c r="AU813" s="226"/>
      <c r="AV813" s="224">
        <f>AVERAGE(AV812,AV814)</f>
        <v>350</v>
      </c>
      <c r="AW813" s="225">
        <f t="shared" ref="AW813" si="617">AVERAGE(AW812,AW814)</f>
        <v>360</v>
      </c>
      <c r="AX813" s="225">
        <f t="shared" ref="AX813" si="618">AVERAGE(AX812,AX814)</f>
        <v>355</v>
      </c>
      <c r="AY813" s="226"/>
      <c r="AZ813" s="224">
        <f>AVERAGE(AZ812,AZ814)</f>
        <v>307.5</v>
      </c>
      <c r="BA813" s="225">
        <f t="shared" ref="BA813" si="619">AVERAGE(BA812,BA814)</f>
        <v>317.5</v>
      </c>
      <c r="BB813" s="225">
        <f t="shared" ref="BB813" si="620">AVERAGE(BB812,BB814)</f>
        <v>312.5</v>
      </c>
      <c r="BC813" s="226"/>
      <c r="BD813" s="224">
        <f>AVERAGE(BD812,BD814)</f>
        <v>317.5</v>
      </c>
      <c r="BE813" s="225">
        <f t="shared" ref="BE813" si="621">AVERAGE(BE812,BE814)</f>
        <v>327.5</v>
      </c>
      <c r="BF813" s="225">
        <f t="shared" ref="BF813" si="622">AVERAGE(BF812,BF814)</f>
        <v>322.5</v>
      </c>
      <c r="BG813" s="226"/>
      <c r="BH813" s="224">
        <f>AVERAGE(BH812,BH814)</f>
        <v>395</v>
      </c>
      <c r="BI813" s="225">
        <f t="shared" ref="BI813" si="623">AVERAGE(BI812,BI814)</f>
        <v>405</v>
      </c>
      <c r="BJ813" s="225">
        <f t="shared" ref="BJ813" si="624">AVERAGE(BJ812,BJ814)</f>
        <v>400</v>
      </c>
      <c r="BK813" s="226"/>
      <c r="BL813" s="224">
        <f>AVERAGE(BL812,BL814)</f>
        <v>340</v>
      </c>
      <c r="BM813" s="225">
        <f t="shared" ref="BM813" si="625">AVERAGE(BM812,BM814)</f>
        <v>350</v>
      </c>
      <c r="BN813" s="225">
        <f t="shared" ref="BN813" si="626">AVERAGE(BN812,BN814)</f>
        <v>345</v>
      </c>
      <c r="BO813" s="226"/>
      <c r="BP813" s="224">
        <f>AVERAGE(BP812,BP814)</f>
        <v>345</v>
      </c>
      <c r="BQ813" s="225">
        <f t="shared" ref="BQ813" si="627">AVERAGE(BQ812,BQ814)</f>
        <v>355</v>
      </c>
      <c r="BR813" s="225">
        <f t="shared" ref="BR813" si="628">AVERAGE(BR812,BR814)</f>
        <v>350</v>
      </c>
      <c r="BS813" s="226"/>
      <c r="BT813" s="224">
        <f>AVERAGE(BT812,BT814)</f>
        <v>320</v>
      </c>
      <c r="BU813" s="225">
        <f t="shared" ref="BU813" si="629">AVERAGE(BU812,BU814)</f>
        <v>330</v>
      </c>
      <c r="BV813" s="225">
        <f t="shared" ref="BV813" si="630">AVERAGE(BV812,BV814)</f>
        <v>325</v>
      </c>
      <c r="BW813" s="226"/>
      <c r="BX813" s="224">
        <f>AVERAGE(BX812,BX814)</f>
        <v>405</v>
      </c>
      <c r="BY813" s="225">
        <f t="shared" ref="BY813" si="631">AVERAGE(BY812,BY814)</f>
        <v>415</v>
      </c>
      <c r="BZ813" s="225">
        <f t="shared" ref="BZ813" si="632">AVERAGE(BZ812,BZ814)</f>
        <v>410</v>
      </c>
      <c r="CA813" s="226"/>
      <c r="CB813" s="224">
        <f>AVERAGE(CB812,CB814)</f>
        <v>497.5</v>
      </c>
      <c r="CC813" s="225">
        <f t="shared" ref="CC813" si="633">AVERAGE(CC812,CC814)</f>
        <v>507.5</v>
      </c>
      <c r="CD813" s="225">
        <f t="shared" ref="CD813" si="634">AVERAGE(CD812,CD814)</f>
        <v>502.5</v>
      </c>
      <c r="CE813" s="226"/>
      <c r="CF813" s="224">
        <f>AVERAGE(CF812,CF814)</f>
        <v>357.5</v>
      </c>
      <c r="CG813" s="225">
        <f t="shared" ref="CG813" si="635">AVERAGE(CG812,CG814)</f>
        <v>367.5</v>
      </c>
      <c r="CH813" s="225">
        <f t="shared" ref="CH813" si="636">AVERAGE(CH812,CH814)</f>
        <v>362.5</v>
      </c>
      <c r="CI813" s="226"/>
      <c r="CJ813" s="224">
        <f>AVERAGE(CJ812,CJ814)</f>
        <v>350</v>
      </c>
      <c r="CK813" s="225">
        <f t="shared" ref="CK813" si="637">AVERAGE(CK812,CK814)</f>
        <v>360</v>
      </c>
      <c r="CL813" s="225">
        <f t="shared" ref="CL813" si="638">AVERAGE(CL812,CL814)</f>
        <v>355</v>
      </c>
      <c r="CM813" s="226"/>
      <c r="CN813" s="224">
        <f>AVERAGE(CN812,CN814)</f>
        <v>405</v>
      </c>
      <c r="CO813" s="225">
        <f t="shared" ref="CO813" si="639">AVERAGE(CO812,CO814)</f>
        <v>415</v>
      </c>
      <c r="CP813" s="225">
        <f t="shared" ref="CP813" si="640">AVERAGE(CP812,CP814)</f>
        <v>410</v>
      </c>
      <c r="CQ813" s="226"/>
      <c r="CR813" s="224">
        <f>AVERAGE(CR812,CR814)</f>
        <v>497.5</v>
      </c>
      <c r="CS813" s="225">
        <f t="shared" ref="CS813" si="641">AVERAGE(CS812,CS814)</f>
        <v>507.5</v>
      </c>
      <c r="CT813" s="225">
        <f t="shared" ref="CT813" si="642">AVERAGE(CT812,CT814)</f>
        <v>502.5</v>
      </c>
      <c r="CU813" s="226"/>
      <c r="CV813" s="224">
        <f>AVERAGE(CV812,CV814)</f>
        <v>365</v>
      </c>
      <c r="CW813" s="225">
        <f t="shared" ref="CW813" si="643">AVERAGE(CW812,CW814)</f>
        <v>375</v>
      </c>
      <c r="CX813" s="225">
        <f t="shared" ref="CX813" si="644">AVERAGE(CX812,CX814)</f>
        <v>370</v>
      </c>
      <c r="CY813" s="226"/>
      <c r="CZ813" s="224">
        <f>AVERAGE(CZ812,CZ814)</f>
        <v>360</v>
      </c>
      <c r="DA813" s="225">
        <f t="shared" ref="DA813" si="645">AVERAGE(DA812,DA814)</f>
        <v>370</v>
      </c>
      <c r="DB813" s="225">
        <f t="shared" ref="DB813" si="646">AVERAGE(DB812,DB814)</f>
        <v>365</v>
      </c>
      <c r="DC813" s="226"/>
      <c r="DD813" s="224">
        <f>AVERAGE(DD812,DD814)</f>
        <v>405</v>
      </c>
      <c r="DE813" s="225">
        <f t="shared" ref="DE813" si="647">AVERAGE(DE812,DE814)</f>
        <v>415</v>
      </c>
      <c r="DF813" s="225">
        <f t="shared" ref="DF813" si="648">AVERAGE(DF812,DF814)</f>
        <v>410</v>
      </c>
      <c r="DG813" s="226"/>
      <c r="DH813" s="224">
        <f>AVERAGE(DH812,DH814)</f>
        <v>512.5</v>
      </c>
      <c r="DI813" s="225">
        <f t="shared" ref="DI813" si="649">AVERAGE(DI812,DI814)</f>
        <v>522.5</v>
      </c>
      <c r="DJ813" s="225">
        <f t="shared" ref="DJ813" si="650">AVERAGE(DJ812,DJ814)</f>
        <v>517.5</v>
      </c>
      <c r="DK813" s="226"/>
      <c r="DL813" s="224">
        <f>AVERAGE(DL812,DL814)</f>
        <v>325</v>
      </c>
      <c r="DM813" s="225">
        <f t="shared" ref="DM813" si="651">AVERAGE(DM812,DM814)</f>
        <v>335</v>
      </c>
      <c r="DN813" s="225">
        <f t="shared" ref="DN813" si="652">AVERAGE(DN812,DN814)</f>
        <v>330</v>
      </c>
      <c r="DO813" s="226"/>
      <c r="DP813" s="224">
        <f>AVERAGE(DP812,DP814)</f>
        <v>345</v>
      </c>
      <c r="DQ813" s="225">
        <f t="shared" ref="DQ813" si="653">AVERAGE(DQ812,DQ814)</f>
        <v>355</v>
      </c>
      <c r="DR813" s="225">
        <f t="shared" ref="DR813" si="654">AVERAGE(DR812,DR814)</f>
        <v>350</v>
      </c>
      <c r="DS813" s="226"/>
      <c r="DT813" s="224">
        <f>AVERAGE(DT812,DT814)</f>
        <v>405</v>
      </c>
      <c r="DU813" s="225">
        <f t="shared" ref="DU813" si="655">AVERAGE(DU812,DU814)</f>
        <v>415</v>
      </c>
      <c r="DV813" s="225">
        <f t="shared" ref="DV813" si="656">AVERAGE(DV812,DV814)</f>
        <v>410</v>
      </c>
      <c r="DW813" s="226"/>
      <c r="DX813" s="224">
        <f>AVERAGE(DX812,DX814)</f>
        <v>497.5</v>
      </c>
      <c r="DY813" s="225">
        <f t="shared" ref="DY813" si="657">AVERAGE(DY812,DY814)</f>
        <v>507.5</v>
      </c>
      <c r="DZ813" s="225">
        <f t="shared" ref="DZ813" si="658">AVERAGE(DZ812,DZ814)</f>
        <v>502.5</v>
      </c>
      <c r="EA813" s="226"/>
      <c r="EB813" s="224">
        <f>AVERAGE(EB812,EB814)</f>
        <v>365</v>
      </c>
      <c r="EC813" s="225">
        <f t="shared" ref="EC813" si="659">AVERAGE(EC812,EC814)</f>
        <v>375</v>
      </c>
      <c r="ED813" s="225">
        <f t="shared" ref="ED813" si="660">AVERAGE(ED812,ED814)</f>
        <v>370</v>
      </c>
      <c r="EE813" s="226"/>
      <c r="EF813" s="224">
        <f>AVERAGE(EF812,EF814)</f>
        <v>327.5</v>
      </c>
      <c r="EG813" s="225">
        <f t="shared" ref="EG813" si="661">AVERAGE(EG812,EG814)</f>
        <v>337.5</v>
      </c>
      <c r="EH813" s="225">
        <f t="shared" ref="EH813" si="662">AVERAGE(EH812,EH814)</f>
        <v>332.5</v>
      </c>
      <c r="EI813" s="226"/>
      <c r="EJ813" s="224">
        <f>AVERAGE(EJ812,EJ814)</f>
        <v>400</v>
      </c>
      <c r="EK813" s="225">
        <f t="shared" ref="EK813" si="663">AVERAGE(EK812,EK814)</f>
        <v>410</v>
      </c>
      <c r="EL813" s="225">
        <f t="shared" ref="EL813" si="664">AVERAGE(EL812,EL814)</f>
        <v>405</v>
      </c>
      <c r="EM813" s="226"/>
      <c r="EN813" s="224">
        <f>AVERAGE(EN812,EN814)</f>
        <v>542.5</v>
      </c>
      <c r="EO813" s="225">
        <f t="shared" ref="EO813" si="665">AVERAGE(EO812,EO814)</f>
        <v>552.5</v>
      </c>
      <c r="EP813" s="225">
        <f t="shared" ref="EP813" si="666">AVERAGE(EP812,EP814)</f>
        <v>547.5</v>
      </c>
      <c r="EQ813" s="226"/>
      <c r="ER813" s="224">
        <f>AVERAGE(ER812,ER814)</f>
        <v>312.5</v>
      </c>
      <c r="ES813" s="225">
        <f t="shared" ref="ES813" si="667">AVERAGE(ES812,ES814)</f>
        <v>322.5</v>
      </c>
      <c r="ET813" s="225">
        <f t="shared" ref="ET813" si="668">AVERAGE(ET812,ET814)</f>
        <v>317.5</v>
      </c>
      <c r="EU813" s="226"/>
      <c r="EV813" s="224">
        <f>AVERAGE(EV812,EV814)</f>
        <v>300</v>
      </c>
      <c r="EW813" s="225">
        <f t="shared" ref="EW813" si="669">AVERAGE(EW812,EW814)</f>
        <v>310</v>
      </c>
      <c r="EX813" s="225">
        <f t="shared" ref="EX813" si="670">AVERAGE(EX812,EX814)</f>
        <v>305</v>
      </c>
      <c r="EY813" s="226"/>
      <c r="EZ813" s="224">
        <f>AVERAGE(EZ812,EZ814)</f>
        <v>400</v>
      </c>
      <c r="FA813" s="225">
        <f t="shared" ref="FA813" si="671">AVERAGE(FA812,FA814)</f>
        <v>410</v>
      </c>
      <c r="FB813" s="225">
        <f t="shared" ref="FB813" si="672">AVERAGE(FB812,FB814)</f>
        <v>405</v>
      </c>
      <c r="FC813" s="226"/>
      <c r="FD813" s="224">
        <f>AVERAGE(FD812,FD814)</f>
        <v>400</v>
      </c>
      <c r="FE813" s="225">
        <f t="shared" ref="FE813" si="673">AVERAGE(FE812,FE814)</f>
        <v>410</v>
      </c>
      <c r="FF813" s="225">
        <f t="shared" ref="FF813" si="674">AVERAGE(FF812,FF814)</f>
        <v>405</v>
      </c>
      <c r="FG813" s="226"/>
      <c r="FH813" s="224">
        <f>AVERAGE(FH812,FH814)</f>
        <v>352.5</v>
      </c>
      <c r="FI813" s="225">
        <f t="shared" ref="FI813" si="675">AVERAGE(FI812,FI814)</f>
        <v>362.5</v>
      </c>
      <c r="FJ813" s="225">
        <f t="shared" ref="FJ813" si="676">AVERAGE(FJ812,FJ814)</f>
        <v>357.5</v>
      </c>
      <c r="FK813" s="226"/>
      <c r="FL813" s="224">
        <f>AVERAGE(FL812,FL814)</f>
        <v>345</v>
      </c>
      <c r="FM813" s="225">
        <f t="shared" ref="FM813" si="677">AVERAGE(FM812,FM814)</f>
        <v>355</v>
      </c>
      <c r="FN813" s="225">
        <f t="shared" ref="FN813" si="678">AVERAGE(FN812,FN814)</f>
        <v>350</v>
      </c>
      <c r="FO813" s="226"/>
      <c r="FP813" s="224"/>
      <c r="FQ813" s="225"/>
      <c r="FR813" s="225"/>
      <c r="FS813" s="226"/>
      <c r="FT813" s="224">
        <f>AVERAGE(FT812,FT814)</f>
        <v>480</v>
      </c>
      <c r="FU813" s="225">
        <f t="shared" ref="FU813:FV813" si="679">AVERAGE(FU812,FU814)</f>
        <v>490</v>
      </c>
      <c r="FV813" s="225">
        <f t="shared" si="679"/>
        <v>485</v>
      </c>
      <c r="FW813" s="226"/>
      <c r="FX813" s="224">
        <f>AVERAGE(FX812,FX814)</f>
        <v>317.5</v>
      </c>
      <c r="FY813" s="225">
        <f t="shared" ref="FY813" si="680">AVERAGE(FY812,FY814)</f>
        <v>327.5</v>
      </c>
      <c r="FZ813" s="225">
        <f t="shared" ref="FZ813" si="681">AVERAGE(FZ812,FZ814)</f>
        <v>322.5</v>
      </c>
      <c r="GA813" s="226"/>
      <c r="GB813" s="224">
        <f>AVERAGE(GB812,GB814)</f>
        <v>455</v>
      </c>
      <c r="GC813" s="225">
        <f t="shared" ref="GC813" si="682">AVERAGE(GC812,GC814)</f>
        <v>465</v>
      </c>
      <c r="GD813" s="225">
        <f t="shared" ref="GD813" si="683">AVERAGE(GD812,GD814)</f>
        <v>460</v>
      </c>
      <c r="GE813" s="226"/>
      <c r="GF813" s="224">
        <f>AVERAGE(GF812,GF814)</f>
        <v>450</v>
      </c>
      <c r="GG813" s="225">
        <f t="shared" ref="GG813" si="684">AVERAGE(GG812,GG814)</f>
        <v>460</v>
      </c>
      <c r="GH813" s="225">
        <f t="shared" ref="GH813" si="685">AVERAGE(GH812,GH814)</f>
        <v>455</v>
      </c>
      <c r="GI813" s="226"/>
      <c r="GJ813" s="224">
        <f>AVERAGE(GJ812,GJ814)</f>
        <v>415</v>
      </c>
      <c r="GK813" s="225">
        <f t="shared" ref="GK813" si="686">AVERAGE(GK812,GK814)</f>
        <v>425</v>
      </c>
      <c r="GL813" s="225">
        <f t="shared" ref="GL813" si="687">AVERAGE(GL812,GL814)</f>
        <v>420</v>
      </c>
      <c r="GM813" s="226"/>
      <c r="GN813" s="224">
        <f>AVERAGE(GN812,GN814)</f>
        <v>602.5</v>
      </c>
      <c r="GO813" s="225">
        <f t="shared" ref="GO813" si="688">AVERAGE(GO812,GO814)</f>
        <v>612.5</v>
      </c>
      <c r="GP813" s="225">
        <f t="shared" ref="GP813" si="689">AVERAGE(GP812,GP814)</f>
        <v>607.5</v>
      </c>
      <c r="GQ813" s="227"/>
    </row>
    <row r="814" spans="1:203" ht="15.5" x14ac:dyDescent="0.35">
      <c r="A814">
        <f t="shared" si="0"/>
        <v>6</v>
      </c>
      <c r="B814">
        <f t="shared" si="1"/>
        <v>2025</v>
      </c>
      <c r="C814" s="73">
        <f t="shared" si="594"/>
        <v>45828</v>
      </c>
      <c r="D814" s="95">
        <v>390</v>
      </c>
      <c r="E814" s="95">
        <v>400</v>
      </c>
      <c r="F814" s="95">
        <v>395</v>
      </c>
      <c r="G814" s="106">
        <v>-5</v>
      </c>
      <c r="H814" s="115">
        <v>375</v>
      </c>
      <c r="I814" s="95">
        <v>385</v>
      </c>
      <c r="J814" s="95">
        <v>380</v>
      </c>
      <c r="K814" s="106" t="s">
        <v>5</v>
      </c>
      <c r="L814" s="115">
        <v>425</v>
      </c>
      <c r="M814" s="95">
        <v>435</v>
      </c>
      <c r="N814" s="95">
        <v>430</v>
      </c>
      <c r="O814" s="106" t="s">
        <v>5</v>
      </c>
      <c r="P814" s="115">
        <v>395</v>
      </c>
      <c r="Q814" s="95">
        <v>405</v>
      </c>
      <c r="R814" s="95">
        <v>400</v>
      </c>
      <c r="S814" s="106" t="s">
        <v>5</v>
      </c>
      <c r="T814" s="115">
        <v>335</v>
      </c>
      <c r="U814" s="95">
        <v>345</v>
      </c>
      <c r="V814" s="95">
        <v>340</v>
      </c>
      <c r="W814" s="106">
        <v>-5</v>
      </c>
      <c r="X814" s="115">
        <v>325</v>
      </c>
      <c r="Y814" s="95">
        <v>335</v>
      </c>
      <c r="Z814" s="95">
        <v>330</v>
      </c>
      <c r="AA814" s="106">
        <v>-5</v>
      </c>
      <c r="AB814" s="115">
        <v>405</v>
      </c>
      <c r="AC814" s="95">
        <v>415</v>
      </c>
      <c r="AD814" s="95">
        <v>410</v>
      </c>
      <c r="AE814" s="106" t="s">
        <v>5</v>
      </c>
      <c r="AF814" s="115">
        <v>350</v>
      </c>
      <c r="AG814" s="95">
        <v>360</v>
      </c>
      <c r="AH814" s="95">
        <v>355</v>
      </c>
      <c r="AI814" s="106" t="s">
        <v>5</v>
      </c>
      <c r="AJ814" s="115">
        <v>335</v>
      </c>
      <c r="AK814" s="95">
        <v>345</v>
      </c>
      <c r="AL814" s="95">
        <v>340</v>
      </c>
      <c r="AM814" s="106" t="s">
        <v>5</v>
      </c>
      <c r="AN814" s="115">
        <v>310</v>
      </c>
      <c r="AO814" s="95">
        <v>320</v>
      </c>
      <c r="AP814" s="95">
        <v>315</v>
      </c>
      <c r="AQ814" s="106" t="s">
        <v>5</v>
      </c>
      <c r="AR814" s="115">
        <v>415</v>
      </c>
      <c r="AS814" s="95">
        <v>425</v>
      </c>
      <c r="AT814" s="95">
        <v>420</v>
      </c>
      <c r="AU814" s="106" t="s">
        <v>5</v>
      </c>
      <c r="AV814" s="115">
        <v>350</v>
      </c>
      <c r="AW814" s="95">
        <v>360</v>
      </c>
      <c r="AX814" s="95">
        <v>355</v>
      </c>
      <c r="AY814" s="106" t="s">
        <v>5</v>
      </c>
      <c r="AZ814" s="115">
        <v>305</v>
      </c>
      <c r="BA814" s="95">
        <v>315</v>
      </c>
      <c r="BB814" s="95">
        <v>310</v>
      </c>
      <c r="BC814" s="106">
        <v>-5</v>
      </c>
      <c r="BD814" s="115">
        <v>320</v>
      </c>
      <c r="BE814" s="95">
        <v>330</v>
      </c>
      <c r="BF814" s="95">
        <v>325</v>
      </c>
      <c r="BG814" s="106">
        <v>5</v>
      </c>
      <c r="BH814" s="115">
        <v>395</v>
      </c>
      <c r="BI814" s="95">
        <v>405</v>
      </c>
      <c r="BJ814" s="95">
        <v>400</v>
      </c>
      <c r="BK814" s="106" t="s">
        <v>5</v>
      </c>
      <c r="BL814" s="115">
        <v>335</v>
      </c>
      <c r="BM814" s="95">
        <v>345</v>
      </c>
      <c r="BN814" s="95">
        <v>340</v>
      </c>
      <c r="BO814" s="106">
        <v>-10</v>
      </c>
      <c r="BP814" s="115">
        <v>340</v>
      </c>
      <c r="BQ814" s="95">
        <v>350</v>
      </c>
      <c r="BR814" s="95">
        <v>345</v>
      </c>
      <c r="BS814" s="106">
        <v>-10</v>
      </c>
      <c r="BT814" s="115">
        <v>315</v>
      </c>
      <c r="BU814" s="95">
        <v>325</v>
      </c>
      <c r="BV814" s="95">
        <v>320</v>
      </c>
      <c r="BW814" s="106">
        <v>-10</v>
      </c>
      <c r="BX814" s="115">
        <v>405</v>
      </c>
      <c r="BY814" s="95">
        <v>415</v>
      </c>
      <c r="BZ814" s="95">
        <v>410</v>
      </c>
      <c r="CA814" s="106" t="s">
        <v>5</v>
      </c>
      <c r="CB814" s="115">
        <v>505</v>
      </c>
      <c r="CC814" s="95">
        <v>515</v>
      </c>
      <c r="CD814" s="95">
        <v>510</v>
      </c>
      <c r="CE814" s="106">
        <v>15</v>
      </c>
      <c r="CF814" s="115">
        <v>350</v>
      </c>
      <c r="CG814" s="95">
        <v>360</v>
      </c>
      <c r="CH814" s="95">
        <v>355</v>
      </c>
      <c r="CI814" s="106">
        <v>-15</v>
      </c>
      <c r="CJ814" s="115">
        <v>345</v>
      </c>
      <c r="CK814" s="95">
        <v>355</v>
      </c>
      <c r="CL814" s="95">
        <v>350</v>
      </c>
      <c r="CM814" s="106">
        <v>-10</v>
      </c>
      <c r="CN814" s="115">
        <v>405</v>
      </c>
      <c r="CO814" s="95">
        <v>415</v>
      </c>
      <c r="CP814" s="95">
        <v>410</v>
      </c>
      <c r="CQ814" s="106" t="s">
        <v>5</v>
      </c>
      <c r="CR814" s="115">
        <v>505</v>
      </c>
      <c r="CS814" s="95">
        <v>515</v>
      </c>
      <c r="CT814" s="95">
        <v>510</v>
      </c>
      <c r="CU814" s="106">
        <v>15</v>
      </c>
      <c r="CV814" s="115">
        <v>365</v>
      </c>
      <c r="CW814" s="95">
        <v>375</v>
      </c>
      <c r="CX814" s="95">
        <v>370</v>
      </c>
      <c r="CY814" s="106" t="s">
        <v>5</v>
      </c>
      <c r="CZ814" s="115">
        <v>360</v>
      </c>
      <c r="DA814" s="95">
        <v>370</v>
      </c>
      <c r="DB814" s="95">
        <v>365</v>
      </c>
      <c r="DC814" s="106" t="s">
        <v>5</v>
      </c>
      <c r="DD814" s="115">
        <v>405</v>
      </c>
      <c r="DE814" s="95">
        <v>415</v>
      </c>
      <c r="DF814" s="95">
        <v>410</v>
      </c>
      <c r="DG814" s="106" t="s">
        <v>5</v>
      </c>
      <c r="DH814" s="115">
        <v>520</v>
      </c>
      <c r="DI814" s="95">
        <v>530</v>
      </c>
      <c r="DJ814" s="95">
        <v>525</v>
      </c>
      <c r="DK814" s="106">
        <v>15</v>
      </c>
      <c r="DL814" s="115">
        <v>320</v>
      </c>
      <c r="DM814" s="95">
        <v>330</v>
      </c>
      <c r="DN814" s="95">
        <v>325</v>
      </c>
      <c r="DO814" s="106">
        <v>-10</v>
      </c>
      <c r="DP814" s="115">
        <v>345</v>
      </c>
      <c r="DQ814" s="95">
        <v>355</v>
      </c>
      <c r="DR814" s="95">
        <v>350</v>
      </c>
      <c r="DS814" s="106" t="s">
        <v>5</v>
      </c>
      <c r="DT814" s="115">
        <v>405</v>
      </c>
      <c r="DU814" s="95">
        <v>415</v>
      </c>
      <c r="DV814" s="95">
        <v>410</v>
      </c>
      <c r="DW814" s="106" t="s">
        <v>5</v>
      </c>
      <c r="DX814" s="115">
        <v>505</v>
      </c>
      <c r="DY814" s="95">
        <v>515</v>
      </c>
      <c r="DZ814" s="95">
        <v>510</v>
      </c>
      <c r="EA814" s="106">
        <v>15</v>
      </c>
      <c r="EB814" s="115">
        <v>360</v>
      </c>
      <c r="EC814" s="95">
        <v>370</v>
      </c>
      <c r="ED814" s="95">
        <v>365</v>
      </c>
      <c r="EE814" s="106">
        <v>-10</v>
      </c>
      <c r="EF814" s="115">
        <v>325</v>
      </c>
      <c r="EG814" s="95">
        <v>335</v>
      </c>
      <c r="EH814" s="95">
        <v>330</v>
      </c>
      <c r="EI814" s="106">
        <v>-5</v>
      </c>
      <c r="EJ814" s="115">
        <v>400</v>
      </c>
      <c r="EK814" s="95">
        <v>410</v>
      </c>
      <c r="EL814" s="95">
        <v>405</v>
      </c>
      <c r="EM814" s="106" t="s">
        <v>5</v>
      </c>
      <c r="EN814" s="115">
        <v>550</v>
      </c>
      <c r="EO814" s="95">
        <v>560</v>
      </c>
      <c r="EP814" s="95">
        <v>555</v>
      </c>
      <c r="EQ814" s="106">
        <v>15</v>
      </c>
      <c r="ER814" s="115">
        <v>310</v>
      </c>
      <c r="ES814" s="95">
        <v>320</v>
      </c>
      <c r="ET814" s="95">
        <v>315</v>
      </c>
      <c r="EU814" s="106">
        <v>-5</v>
      </c>
      <c r="EV814" s="115">
        <v>295</v>
      </c>
      <c r="EW814" s="95">
        <v>305</v>
      </c>
      <c r="EX814" s="95">
        <v>300</v>
      </c>
      <c r="EY814" s="106">
        <v>-10</v>
      </c>
      <c r="EZ814" s="115">
        <v>400</v>
      </c>
      <c r="FA814" s="95">
        <v>410</v>
      </c>
      <c r="FB814" s="95">
        <v>405</v>
      </c>
      <c r="FC814" s="106" t="s">
        <v>5</v>
      </c>
      <c r="FD814" s="115">
        <v>400</v>
      </c>
      <c r="FE814" s="95">
        <v>410</v>
      </c>
      <c r="FF814" s="95">
        <v>405</v>
      </c>
      <c r="FG814" s="106" t="s">
        <v>5</v>
      </c>
      <c r="FH814" s="115">
        <v>350</v>
      </c>
      <c r="FI814" s="95">
        <v>360</v>
      </c>
      <c r="FJ814" s="95">
        <v>355</v>
      </c>
      <c r="FK814" s="106">
        <v>-5</v>
      </c>
      <c r="FL814" s="115">
        <v>345</v>
      </c>
      <c r="FM814" s="95">
        <v>355</v>
      </c>
      <c r="FN814" s="95">
        <v>350</v>
      </c>
      <c r="FO814" s="106" t="s">
        <v>5</v>
      </c>
      <c r="FT814" s="115">
        <v>480</v>
      </c>
      <c r="FU814" s="95">
        <v>490</v>
      </c>
      <c r="FV814" s="95">
        <v>485</v>
      </c>
      <c r="FW814" s="106" t="s">
        <v>5</v>
      </c>
      <c r="FX814" s="115">
        <v>315</v>
      </c>
      <c r="FY814" s="95">
        <v>325</v>
      </c>
      <c r="FZ814" s="95">
        <v>320</v>
      </c>
      <c r="GA814" s="106">
        <v>-5</v>
      </c>
      <c r="GB814" s="115">
        <v>455</v>
      </c>
      <c r="GC814" s="95">
        <v>465</v>
      </c>
      <c r="GD814" s="95">
        <v>460</v>
      </c>
      <c r="GE814" s="106" t="s">
        <v>5</v>
      </c>
      <c r="GF814" s="115">
        <v>450</v>
      </c>
      <c r="GG814" s="95">
        <v>460</v>
      </c>
      <c r="GH814" s="95">
        <v>455</v>
      </c>
      <c r="GI814" s="106" t="s">
        <v>5</v>
      </c>
      <c r="GJ814" s="115">
        <v>415</v>
      </c>
      <c r="GK814" s="95">
        <v>425</v>
      </c>
      <c r="GL814" s="95">
        <v>420</v>
      </c>
      <c r="GM814" s="106" t="s">
        <v>5</v>
      </c>
      <c r="GN814" s="115">
        <v>610</v>
      </c>
      <c r="GO814" s="95">
        <v>620</v>
      </c>
      <c r="GP814" s="95">
        <v>615</v>
      </c>
      <c r="GQ814" s="106">
        <v>15</v>
      </c>
    </row>
    <row r="815" spans="1:203" ht="15.5" x14ac:dyDescent="0.35">
      <c r="A815">
        <f t="shared" si="0"/>
        <v>6</v>
      </c>
      <c r="B815">
        <f t="shared" si="1"/>
        <v>2025</v>
      </c>
      <c r="C815" s="73">
        <f t="shared" si="594"/>
        <v>45835</v>
      </c>
      <c r="D815" s="95">
        <v>390</v>
      </c>
      <c r="E815" s="95">
        <v>400</v>
      </c>
      <c r="F815" s="95">
        <v>395</v>
      </c>
      <c r="G815" s="106" t="s">
        <v>5</v>
      </c>
      <c r="H815" s="115">
        <v>375</v>
      </c>
      <c r="I815" s="95">
        <v>385</v>
      </c>
      <c r="J815" s="95">
        <v>380</v>
      </c>
      <c r="K815" s="106" t="s">
        <v>5</v>
      </c>
      <c r="L815" s="115">
        <v>425</v>
      </c>
      <c r="M815" s="95">
        <v>435</v>
      </c>
      <c r="N815" s="95">
        <v>430</v>
      </c>
      <c r="O815" s="106" t="s">
        <v>5</v>
      </c>
      <c r="P815" s="115">
        <v>400</v>
      </c>
      <c r="Q815" s="95">
        <v>410</v>
      </c>
      <c r="R815" s="95">
        <v>405</v>
      </c>
      <c r="S815" s="106">
        <v>5</v>
      </c>
      <c r="T815" s="115">
        <v>335</v>
      </c>
      <c r="U815" s="95">
        <v>345</v>
      </c>
      <c r="V815" s="95">
        <v>340</v>
      </c>
      <c r="W815" s="106" t="s">
        <v>5</v>
      </c>
      <c r="X815" s="115">
        <v>325</v>
      </c>
      <c r="Y815" s="95">
        <v>335</v>
      </c>
      <c r="Z815" s="95">
        <v>330</v>
      </c>
      <c r="AA815" s="106" t="s">
        <v>5</v>
      </c>
      <c r="AB815" s="115">
        <v>405</v>
      </c>
      <c r="AC815" s="95">
        <v>415</v>
      </c>
      <c r="AD815" s="95">
        <v>410</v>
      </c>
      <c r="AE815" s="106" t="s">
        <v>5</v>
      </c>
      <c r="AF815" s="115">
        <v>350</v>
      </c>
      <c r="AG815" s="95">
        <v>360</v>
      </c>
      <c r="AH815" s="95">
        <v>355</v>
      </c>
      <c r="AI815" s="106" t="s">
        <v>5</v>
      </c>
      <c r="AJ815" s="115">
        <v>335</v>
      </c>
      <c r="AK815" s="95">
        <v>345</v>
      </c>
      <c r="AL815" s="95">
        <v>340</v>
      </c>
      <c r="AM815" s="106" t="s">
        <v>5</v>
      </c>
      <c r="AN815" s="115">
        <v>310</v>
      </c>
      <c r="AO815" s="95">
        <v>320</v>
      </c>
      <c r="AP815" s="95">
        <v>315</v>
      </c>
      <c r="AQ815" s="106" t="s">
        <v>5</v>
      </c>
      <c r="AR815" s="115">
        <v>415</v>
      </c>
      <c r="AS815" s="95">
        <v>425</v>
      </c>
      <c r="AT815" s="95">
        <v>420</v>
      </c>
      <c r="AU815" s="106" t="s">
        <v>5</v>
      </c>
      <c r="AV815" s="115">
        <v>350</v>
      </c>
      <c r="AW815" s="95">
        <v>360</v>
      </c>
      <c r="AX815" s="95">
        <v>355</v>
      </c>
      <c r="AY815" s="106" t="s">
        <v>5</v>
      </c>
      <c r="AZ815" s="115">
        <v>305</v>
      </c>
      <c r="BA815" s="95">
        <v>315</v>
      </c>
      <c r="BB815" s="95">
        <v>310</v>
      </c>
      <c r="BC815" s="106" t="s">
        <v>5</v>
      </c>
      <c r="BD815" s="115">
        <v>320</v>
      </c>
      <c r="BE815" s="95">
        <v>330</v>
      </c>
      <c r="BF815" s="95">
        <v>325</v>
      </c>
      <c r="BG815" s="106" t="s">
        <v>5</v>
      </c>
      <c r="BH815" s="115">
        <v>395</v>
      </c>
      <c r="BI815" s="95">
        <v>405</v>
      </c>
      <c r="BJ815" s="95">
        <v>400</v>
      </c>
      <c r="BK815" s="106" t="s">
        <v>5</v>
      </c>
      <c r="BL815" s="115">
        <v>335</v>
      </c>
      <c r="BM815" s="95">
        <v>345</v>
      </c>
      <c r="BN815" s="95">
        <v>340</v>
      </c>
      <c r="BO815" s="106" t="s">
        <v>5</v>
      </c>
      <c r="BP815" s="115">
        <v>345</v>
      </c>
      <c r="BQ815" s="95">
        <v>355</v>
      </c>
      <c r="BR815" s="95">
        <v>350</v>
      </c>
      <c r="BS815" s="106">
        <v>5</v>
      </c>
      <c r="BT815" s="115">
        <v>315</v>
      </c>
      <c r="BU815" s="95">
        <v>325</v>
      </c>
      <c r="BV815" s="95">
        <v>320</v>
      </c>
      <c r="BW815" s="106" t="s">
        <v>5</v>
      </c>
      <c r="BX815" s="115">
        <v>405</v>
      </c>
      <c r="BY815" s="95">
        <v>415</v>
      </c>
      <c r="BZ815" s="95">
        <v>410</v>
      </c>
      <c r="CA815" s="106" t="s">
        <v>5</v>
      </c>
      <c r="CB815" s="115">
        <v>500</v>
      </c>
      <c r="CC815" s="95">
        <v>510</v>
      </c>
      <c r="CD815" s="95">
        <v>505</v>
      </c>
      <c r="CE815" s="106">
        <v>-5</v>
      </c>
      <c r="CF815" s="115">
        <v>350</v>
      </c>
      <c r="CG815" s="95">
        <v>360</v>
      </c>
      <c r="CH815" s="95">
        <v>355</v>
      </c>
      <c r="CI815" s="106" t="s">
        <v>5</v>
      </c>
      <c r="CJ815" s="115">
        <v>345</v>
      </c>
      <c r="CK815" s="95">
        <v>355</v>
      </c>
      <c r="CL815" s="95">
        <v>350</v>
      </c>
      <c r="CM815" s="106" t="s">
        <v>5</v>
      </c>
      <c r="CN815" s="115">
        <v>405</v>
      </c>
      <c r="CO815" s="95">
        <v>415</v>
      </c>
      <c r="CP815" s="95">
        <v>410</v>
      </c>
      <c r="CQ815" s="106" t="s">
        <v>5</v>
      </c>
      <c r="CR815" s="115">
        <v>500</v>
      </c>
      <c r="CS815" s="95">
        <v>510</v>
      </c>
      <c r="CT815" s="95">
        <v>505</v>
      </c>
      <c r="CU815" s="106">
        <v>-5</v>
      </c>
      <c r="CV815" s="115">
        <v>365</v>
      </c>
      <c r="CW815" s="95">
        <v>375</v>
      </c>
      <c r="CX815" s="95">
        <v>370</v>
      </c>
      <c r="CY815" s="106" t="s">
        <v>5</v>
      </c>
      <c r="CZ815" s="115">
        <v>360</v>
      </c>
      <c r="DA815" s="95">
        <v>370</v>
      </c>
      <c r="DB815" s="95">
        <v>365</v>
      </c>
      <c r="DC815" s="106" t="s">
        <v>5</v>
      </c>
      <c r="DD815" s="115">
        <v>405</v>
      </c>
      <c r="DE815" s="95">
        <v>415</v>
      </c>
      <c r="DF815" s="95">
        <v>410</v>
      </c>
      <c r="DG815" s="106" t="s">
        <v>5</v>
      </c>
      <c r="DH815" s="115">
        <v>515</v>
      </c>
      <c r="DI815" s="95">
        <v>525</v>
      </c>
      <c r="DJ815" s="95">
        <v>520</v>
      </c>
      <c r="DK815" s="106">
        <v>-5</v>
      </c>
      <c r="DL815" s="115">
        <v>320</v>
      </c>
      <c r="DM815" s="95">
        <v>330</v>
      </c>
      <c r="DN815" s="95">
        <v>325</v>
      </c>
      <c r="DO815" s="106" t="s">
        <v>5</v>
      </c>
      <c r="DP815" s="115">
        <v>335</v>
      </c>
      <c r="DQ815" s="95">
        <v>345</v>
      </c>
      <c r="DR815" s="95">
        <v>340</v>
      </c>
      <c r="DS815" s="106">
        <v>-10</v>
      </c>
      <c r="DT815" s="115">
        <v>405</v>
      </c>
      <c r="DU815" s="95">
        <v>415</v>
      </c>
      <c r="DV815" s="95">
        <v>410</v>
      </c>
      <c r="DW815" s="106" t="s">
        <v>5</v>
      </c>
      <c r="DX815" s="115">
        <v>500</v>
      </c>
      <c r="DY815" s="95">
        <v>510</v>
      </c>
      <c r="DZ815" s="95">
        <v>505</v>
      </c>
      <c r="EA815" s="106">
        <v>-5</v>
      </c>
      <c r="EB815" s="115">
        <v>365</v>
      </c>
      <c r="EC815" s="95">
        <v>375</v>
      </c>
      <c r="ED815" s="95">
        <v>370</v>
      </c>
      <c r="EE815" s="106">
        <v>5</v>
      </c>
      <c r="EF815" s="115">
        <v>335</v>
      </c>
      <c r="EG815" s="95">
        <v>345</v>
      </c>
      <c r="EH815" s="95">
        <v>340</v>
      </c>
      <c r="EI815" s="106">
        <v>10</v>
      </c>
      <c r="EJ815" s="115">
        <v>400</v>
      </c>
      <c r="EK815" s="95">
        <v>410</v>
      </c>
      <c r="EL815" s="95">
        <v>405</v>
      </c>
      <c r="EM815" s="106" t="s">
        <v>5</v>
      </c>
      <c r="EN815" s="115">
        <v>545</v>
      </c>
      <c r="EO815" s="95">
        <v>555</v>
      </c>
      <c r="EP815" s="95">
        <v>550</v>
      </c>
      <c r="EQ815" s="106">
        <v>-5</v>
      </c>
      <c r="ER815" s="115">
        <v>310</v>
      </c>
      <c r="ES815" s="95">
        <v>320</v>
      </c>
      <c r="ET815" s="95">
        <v>315</v>
      </c>
      <c r="EU815" s="106" t="s">
        <v>5</v>
      </c>
      <c r="EV815" s="115">
        <v>300</v>
      </c>
      <c r="EW815" s="95">
        <v>310</v>
      </c>
      <c r="EX815" s="95">
        <v>305</v>
      </c>
      <c r="EY815" s="106">
        <v>5</v>
      </c>
      <c r="EZ815" s="115">
        <v>400</v>
      </c>
      <c r="FA815" s="95">
        <v>410</v>
      </c>
      <c r="FB815" s="95">
        <v>405</v>
      </c>
      <c r="FC815" s="106" t="s">
        <v>5</v>
      </c>
      <c r="FD815" s="115">
        <v>400</v>
      </c>
      <c r="FE815" s="95">
        <v>410</v>
      </c>
      <c r="FF815" s="95">
        <v>405</v>
      </c>
      <c r="FG815" s="106" t="s">
        <v>5</v>
      </c>
      <c r="FH815" s="115">
        <v>350</v>
      </c>
      <c r="FI815" s="95">
        <v>360</v>
      </c>
      <c r="FJ815" s="95">
        <v>355</v>
      </c>
      <c r="FK815" s="106" t="s">
        <v>5</v>
      </c>
      <c r="FL815" s="115">
        <v>340</v>
      </c>
      <c r="FM815" s="95">
        <v>350</v>
      </c>
      <c r="FN815" s="95">
        <v>345</v>
      </c>
      <c r="FO815" s="106">
        <v>-5</v>
      </c>
      <c r="FT815" s="115">
        <v>480</v>
      </c>
      <c r="FU815" s="95">
        <v>490</v>
      </c>
      <c r="FV815" s="95">
        <v>485</v>
      </c>
      <c r="FW815" s="106" t="s">
        <v>5</v>
      </c>
      <c r="FX815" s="115">
        <v>315</v>
      </c>
      <c r="FY815" s="95">
        <v>325</v>
      </c>
      <c r="FZ815" s="95">
        <v>320</v>
      </c>
      <c r="GA815" s="106" t="s">
        <v>5</v>
      </c>
      <c r="GB815" s="115">
        <v>455</v>
      </c>
      <c r="GC815" s="95">
        <v>465</v>
      </c>
      <c r="GD815" s="95">
        <v>460</v>
      </c>
      <c r="GE815" s="106" t="s">
        <v>5</v>
      </c>
      <c r="GF815" s="115">
        <v>450</v>
      </c>
      <c r="GG815" s="95">
        <v>460</v>
      </c>
      <c r="GH815" s="95">
        <v>455</v>
      </c>
      <c r="GI815" s="106" t="s">
        <v>5</v>
      </c>
      <c r="GJ815" s="115">
        <v>415</v>
      </c>
      <c r="GK815" s="95">
        <v>425</v>
      </c>
      <c r="GL815" s="95">
        <v>420</v>
      </c>
      <c r="GM815" s="106" t="s">
        <v>5</v>
      </c>
      <c r="GN815" s="115">
        <v>605</v>
      </c>
      <c r="GO815" s="95">
        <v>615</v>
      </c>
      <c r="GP815" s="95">
        <v>610</v>
      </c>
      <c r="GQ815" s="106">
        <v>-5</v>
      </c>
    </row>
    <row r="816" spans="1:203" ht="15.5" x14ac:dyDescent="0.35">
      <c r="A816">
        <f t="shared" si="0"/>
        <v>7</v>
      </c>
      <c r="B816">
        <f t="shared" si="1"/>
        <v>2025</v>
      </c>
      <c r="C816" s="73">
        <f t="shared" si="594"/>
        <v>45842</v>
      </c>
      <c r="D816" s="95">
        <v>385</v>
      </c>
      <c r="E816" s="95">
        <v>395</v>
      </c>
      <c r="F816" s="95">
        <v>390</v>
      </c>
      <c r="G816" s="106">
        <v>-5</v>
      </c>
      <c r="H816" s="115">
        <v>375</v>
      </c>
      <c r="I816" s="95">
        <v>385</v>
      </c>
      <c r="J816" s="95">
        <v>380</v>
      </c>
      <c r="K816" s="106" t="s">
        <v>5</v>
      </c>
      <c r="L816" s="115">
        <v>425</v>
      </c>
      <c r="M816" s="95">
        <v>435</v>
      </c>
      <c r="N816" s="95">
        <v>430</v>
      </c>
      <c r="O816" s="106" t="s">
        <v>5</v>
      </c>
      <c r="P816" s="115">
        <v>400</v>
      </c>
      <c r="Q816" s="95">
        <v>410</v>
      </c>
      <c r="R816" s="95">
        <v>405</v>
      </c>
      <c r="S816" s="106" t="s">
        <v>5</v>
      </c>
      <c r="T816" s="115">
        <v>330</v>
      </c>
      <c r="U816" s="95">
        <v>340</v>
      </c>
      <c r="V816" s="95">
        <v>335</v>
      </c>
      <c r="W816" s="106">
        <v>-5</v>
      </c>
      <c r="X816" s="115">
        <v>325</v>
      </c>
      <c r="Y816" s="95">
        <v>335</v>
      </c>
      <c r="Z816" s="95">
        <v>330</v>
      </c>
      <c r="AA816" s="106" t="s">
        <v>5</v>
      </c>
      <c r="AB816" s="115">
        <v>405</v>
      </c>
      <c r="AC816" s="95">
        <v>415</v>
      </c>
      <c r="AD816" s="95">
        <v>410</v>
      </c>
      <c r="AE816" s="106" t="s">
        <v>5</v>
      </c>
      <c r="AF816" s="115">
        <v>350</v>
      </c>
      <c r="AG816" s="95">
        <v>360</v>
      </c>
      <c r="AH816" s="95">
        <v>355</v>
      </c>
      <c r="AI816" s="106" t="s">
        <v>5</v>
      </c>
      <c r="AJ816" s="115">
        <v>330</v>
      </c>
      <c r="AK816" s="95">
        <v>340</v>
      </c>
      <c r="AL816" s="95">
        <v>335</v>
      </c>
      <c r="AM816" s="106">
        <v>-5</v>
      </c>
      <c r="AN816" s="115">
        <v>320</v>
      </c>
      <c r="AO816" s="95">
        <v>330</v>
      </c>
      <c r="AP816" s="95">
        <v>325</v>
      </c>
      <c r="AQ816" s="106">
        <v>10</v>
      </c>
      <c r="AR816" s="115">
        <v>415</v>
      </c>
      <c r="AS816" s="95">
        <v>425</v>
      </c>
      <c r="AT816" s="95">
        <v>420</v>
      </c>
      <c r="AU816" s="106" t="s">
        <v>5</v>
      </c>
      <c r="AV816" s="115">
        <v>350</v>
      </c>
      <c r="AW816" s="95">
        <v>360</v>
      </c>
      <c r="AX816" s="95">
        <v>355</v>
      </c>
      <c r="AY816" s="106" t="s">
        <v>5</v>
      </c>
      <c r="AZ816" s="115">
        <v>305</v>
      </c>
      <c r="BA816" s="95">
        <v>315</v>
      </c>
      <c r="BB816" s="95">
        <v>310</v>
      </c>
      <c r="BC816" s="106" t="s">
        <v>5</v>
      </c>
      <c r="BD816" s="115">
        <v>320</v>
      </c>
      <c r="BE816" s="95">
        <v>330</v>
      </c>
      <c r="BF816" s="95">
        <v>325</v>
      </c>
      <c r="BG816" s="106" t="s">
        <v>5</v>
      </c>
      <c r="BH816" s="115">
        <v>395</v>
      </c>
      <c r="BI816" s="95">
        <v>405</v>
      </c>
      <c r="BJ816" s="95">
        <v>400</v>
      </c>
      <c r="BK816" s="106" t="s">
        <v>5</v>
      </c>
      <c r="BL816" s="115">
        <v>335</v>
      </c>
      <c r="BM816" s="95">
        <v>345</v>
      </c>
      <c r="BN816" s="95">
        <v>340</v>
      </c>
      <c r="BO816" s="106" t="s">
        <v>5</v>
      </c>
      <c r="BP816" s="115">
        <v>345</v>
      </c>
      <c r="BQ816" s="95">
        <v>355</v>
      </c>
      <c r="BR816" s="95">
        <v>350</v>
      </c>
      <c r="BS816" s="106" t="s">
        <v>5</v>
      </c>
      <c r="BT816" s="115">
        <v>305</v>
      </c>
      <c r="BU816" s="95">
        <v>315</v>
      </c>
      <c r="BV816" s="95">
        <v>310</v>
      </c>
      <c r="BW816" s="106">
        <v>-10</v>
      </c>
      <c r="BX816" s="115">
        <v>415</v>
      </c>
      <c r="BY816" s="95">
        <v>425</v>
      </c>
      <c r="BZ816" s="95">
        <v>420</v>
      </c>
      <c r="CA816" s="106">
        <v>10</v>
      </c>
      <c r="CB816" s="115">
        <v>495</v>
      </c>
      <c r="CC816" s="95">
        <v>505</v>
      </c>
      <c r="CD816" s="95">
        <v>500</v>
      </c>
      <c r="CE816" s="106">
        <v>-5</v>
      </c>
      <c r="CF816" s="115">
        <v>350</v>
      </c>
      <c r="CG816" s="95">
        <v>360</v>
      </c>
      <c r="CH816" s="95">
        <v>355</v>
      </c>
      <c r="CI816" s="106" t="s">
        <v>5</v>
      </c>
      <c r="CJ816" s="115">
        <v>345</v>
      </c>
      <c r="CK816" s="95">
        <v>355</v>
      </c>
      <c r="CL816" s="95">
        <v>350</v>
      </c>
      <c r="CM816" s="106" t="s">
        <v>5</v>
      </c>
      <c r="CN816" s="115">
        <v>415</v>
      </c>
      <c r="CO816" s="95">
        <v>425</v>
      </c>
      <c r="CP816" s="95">
        <v>420</v>
      </c>
      <c r="CQ816" s="106">
        <v>10</v>
      </c>
      <c r="CR816" s="115">
        <v>495</v>
      </c>
      <c r="CS816" s="95">
        <v>505</v>
      </c>
      <c r="CT816" s="95">
        <v>500</v>
      </c>
      <c r="CU816" s="106">
        <v>-5</v>
      </c>
      <c r="CV816" s="115">
        <v>365</v>
      </c>
      <c r="CW816" s="95">
        <v>375</v>
      </c>
      <c r="CX816" s="95">
        <v>370</v>
      </c>
      <c r="CY816" s="106" t="s">
        <v>5</v>
      </c>
      <c r="CZ816" s="115">
        <v>365</v>
      </c>
      <c r="DA816" s="95">
        <v>375</v>
      </c>
      <c r="DB816" s="95">
        <v>370</v>
      </c>
      <c r="DC816" s="106">
        <v>5</v>
      </c>
      <c r="DD816" s="115">
        <v>415</v>
      </c>
      <c r="DE816" s="95">
        <v>425</v>
      </c>
      <c r="DF816" s="95">
        <v>420</v>
      </c>
      <c r="DG816" s="106">
        <v>10</v>
      </c>
      <c r="DH816" s="115">
        <v>510</v>
      </c>
      <c r="DI816" s="95">
        <v>520</v>
      </c>
      <c r="DJ816" s="95">
        <v>515</v>
      </c>
      <c r="DK816" s="106">
        <v>-5</v>
      </c>
      <c r="DL816" s="115">
        <v>320</v>
      </c>
      <c r="DM816" s="95">
        <v>330</v>
      </c>
      <c r="DN816" s="95">
        <v>325</v>
      </c>
      <c r="DO816" s="106" t="s">
        <v>5</v>
      </c>
      <c r="DP816" s="115">
        <v>330</v>
      </c>
      <c r="DQ816" s="95">
        <v>340</v>
      </c>
      <c r="DR816" s="95">
        <v>335</v>
      </c>
      <c r="DS816" s="106">
        <v>-5</v>
      </c>
      <c r="DT816" s="115">
        <v>415</v>
      </c>
      <c r="DU816" s="95">
        <v>425</v>
      </c>
      <c r="DV816" s="95">
        <v>420</v>
      </c>
      <c r="DW816" s="106">
        <v>10</v>
      </c>
      <c r="DX816" s="115">
        <v>495</v>
      </c>
      <c r="DY816" s="95">
        <v>505</v>
      </c>
      <c r="DZ816" s="95">
        <v>500</v>
      </c>
      <c r="EA816" s="106">
        <v>-5</v>
      </c>
      <c r="EB816" s="115">
        <v>365</v>
      </c>
      <c r="EC816" s="95">
        <v>375</v>
      </c>
      <c r="ED816" s="95">
        <v>370</v>
      </c>
      <c r="EE816" s="106" t="s">
        <v>5</v>
      </c>
      <c r="EF816" s="115">
        <v>350</v>
      </c>
      <c r="EG816" s="95">
        <v>360</v>
      </c>
      <c r="EH816" s="95">
        <v>355</v>
      </c>
      <c r="EI816" s="106">
        <v>15</v>
      </c>
      <c r="EJ816" s="115">
        <v>405</v>
      </c>
      <c r="EK816" s="95">
        <v>415</v>
      </c>
      <c r="EL816" s="95">
        <v>410</v>
      </c>
      <c r="EM816" s="106">
        <v>5</v>
      </c>
      <c r="EN816" s="115">
        <v>540</v>
      </c>
      <c r="EO816" s="95">
        <v>550</v>
      </c>
      <c r="EP816" s="95">
        <v>545</v>
      </c>
      <c r="EQ816" s="106">
        <v>-5</v>
      </c>
      <c r="ER816" s="115">
        <v>305</v>
      </c>
      <c r="ES816" s="95">
        <v>315</v>
      </c>
      <c r="ET816" s="95">
        <v>310</v>
      </c>
      <c r="EU816" s="106">
        <v>-5</v>
      </c>
      <c r="EV816" s="115">
        <v>310</v>
      </c>
      <c r="EW816" s="95">
        <v>320</v>
      </c>
      <c r="EX816" s="95">
        <v>315</v>
      </c>
      <c r="EY816" s="106">
        <v>10</v>
      </c>
      <c r="EZ816" s="115">
        <v>405</v>
      </c>
      <c r="FA816" s="95">
        <v>415</v>
      </c>
      <c r="FB816" s="95">
        <v>410</v>
      </c>
      <c r="FC816" s="106">
        <v>5</v>
      </c>
      <c r="FD816" s="115">
        <v>400</v>
      </c>
      <c r="FE816" s="95">
        <v>410</v>
      </c>
      <c r="FF816" s="95">
        <v>405</v>
      </c>
      <c r="FG816" s="106" t="s">
        <v>5</v>
      </c>
      <c r="FH816" s="115">
        <v>350</v>
      </c>
      <c r="FI816" s="95">
        <v>360</v>
      </c>
      <c r="FJ816" s="95">
        <v>355</v>
      </c>
      <c r="FK816" s="106" t="s">
        <v>5</v>
      </c>
      <c r="FL816" s="115">
        <v>340</v>
      </c>
      <c r="FM816" s="95">
        <v>350</v>
      </c>
      <c r="FN816" s="95">
        <v>345</v>
      </c>
      <c r="FO816" s="106" t="s">
        <v>5</v>
      </c>
      <c r="FT816" s="115">
        <v>480</v>
      </c>
      <c r="FU816" s="95">
        <v>490</v>
      </c>
      <c r="FV816" s="95">
        <v>485</v>
      </c>
      <c r="FW816" s="106" t="s">
        <v>5</v>
      </c>
      <c r="FX816" s="115">
        <v>315</v>
      </c>
      <c r="FY816" s="95">
        <v>325</v>
      </c>
      <c r="FZ816" s="95">
        <v>320</v>
      </c>
      <c r="GA816" s="106" t="s">
        <v>5</v>
      </c>
      <c r="GB816" s="115">
        <v>455</v>
      </c>
      <c r="GC816" s="95">
        <v>465</v>
      </c>
      <c r="GD816" s="95">
        <v>460</v>
      </c>
      <c r="GE816" s="106" t="s">
        <v>5</v>
      </c>
      <c r="GF816" s="115">
        <v>455</v>
      </c>
      <c r="GG816" s="95">
        <v>465</v>
      </c>
      <c r="GH816" s="95">
        <v>460</v>
      </c>
      <c r="GI816" s="106">
        <v>5</v>
      </c>
      <c r="GJ816" s="115">
        <v>425</v>
      </c>
      <c r="GK816" s="95">
        <v>435</v>
      </c>
      <c r="GL816" s="95">
        <v>430</v>
      </c>
      <c r="GM816" s="106">
        <v>10</v>
      </c>
      <c r="GN816" s="115">
        <v>600</v>
      </c>
      <c r="GO816" s="95">
        <v>610</v>
      </c>
      <c r="GP816" s="95">
        <v>605</v>
      </c>
      <c r="GQ816" s="106">
        <v>-5</v>
      </c>
    </row>
    <row r="817" spans="1:199" ht="15.5" x14ac:dyDescent="0.35">
      <c r="A817">
        <f t="shared" si="0"/>
        <v>7</v>
      </c>
      <c r="B817">
        <f t="shared" si="1"/>
        <v>2025</v>
      </c>
      <c r="C817" s="73">
        <f t="shared" si="594"/>
        <v>45849</v>
      </c>
      <c r="D817" s="95">
        <v>395</v>
      </c>
      <c r="E817" s="95">
        <v>405</v>
      </c>
      <c r="F817" s="95">
        <v>400</v>
      </c>
      <c r="G817" s="106">
        <v>10</v>
      </c>
      <c r="H817" s="115">
        <v>380</v>
      </c>
      <c r="I817" s="95">
        <v>390</v>
      </c>
      <c r="J817" s="95">
        <v>385</v>
      </c>
      <c r="K817" s="106">
        <v>5</v>
      </c>
      <c r="L817" s="115">
        <v>425</v>
      </c>
      <c r="M817" s="95">
        <v>435</v>
      </c>
      <c r="N817" s="95">
        <v>430</v>
      </c>
      <c r="O817" s="106" t="s">
        <v>5</v>
      </c>
      <c r="P817" s="115">
        <v>400</v>
      </c>
      <c r="Q817" s="95">
        <v>410</v>
      </c>
      <c r="R817" s="95">
        <v>405</v>
      </c>
      <c r="S817" s="106" t="s">
        <v>5</v>
      </c>
      <c r="T817" s="115">
        <v>335</v>
      </c>
      <c r="U817" s="95">
        <v>345</v>
      </c>
      <c r="V817" s="95">
        <v>340</v>
      </c>
      <c r="W817" s="106">
        <v>5</v>
      </c>
      <c r="X817" s="115">
        <v>320</v>
      </c>
      <c r="Y817" s="95">
        <v>330</v>
      </c>
      <c r="Z817" s="95">
        <v>325</v>
      </c>
      <c r="AA817" s="106">
        <v>-5</v>
      </c>
      <c r="AB817" s="115">
        <v>405</v>
      </c>
      <c r="AC817" s="95">
        <v>415</v>
      </c>
      <c r="AD817" s="95">
        <v>410</v>
      </c>
      <c r="AE817" s="106" t="s">
        <v>5</v>
      </c>
      <c r="AF817" s="115">
        <v>350</v>
      </c>
      <c r="AG817" s="95">
        <v>360</v>
      </c>
      <c r="AH817" s="95">
        <v>355</v>
      </c>
      <c r="AI817" s="106" t="s">
        <v>5</v>
      </c>
      <c r="AJ817" s="115">
        <v>325</v>
      </c>
      <c r="AK817" s="95">
        <v>335</v>
      </c>
      <c r="AL817" s="95">
        <v>330</v>
      </c>
      <c r="AM817" s="106">
        <v>-5</v>
      </c>
      <c r="AN817" s="115">
        <v>325</v>
      </c>
      <c r="AO817" s="95">
        <v>335</v>
      </c>
      <c r="AP817" s="95">
        <v>330</v>
      </c>
      <c r="AQ817" s="106">
        <v>5</v>
      </c>
      <c r="AR817" s="115">
        <v>415</v>
      </c>
      <c r="AS817" s="95">
        <v>425</v>
      </c>
      <c r="AT817" s="95">
        <v>420</v>
      </c>
      <c r="AU817" s="106" t="s">
        <v>5</v>
      </c>
      <c r="AV817" s="115">
        <v>350</v>
      </c>
      <c r="AW817" s="95">
        <v>360</v>
      </c>
      <c r="AX817" s="95">
        <v>355</v>
      </c>
      <c r="AY817" s="106" t="s">
        <v>5</v>
      </c>
      <c r="AZ817" s="115">
        <v>315</v>
      </c>
      <c r="BA817" s="95">
        <v>325</v>
      </c>
      <c r="BB817" s="95">
        <v>320</v>
      </c>
      <c r="BC817" s="106">
        <v>10</v>
      </c>
      <c r="BD817" s="115">
        <v>310</v>
      </c>
      <c r="BE817" s="95">
        <v>320</v>
      </c>
      <c r="BF817" s="95">
        <v>315</v>
      </c>
      <c r="BG817" s="106">
        <v>-10</v>
      </c>
      <c r="BH817" s="115">
        <v>395</v>
      </c>
      <c r="BI817" s="95">
        <v>405</v>
      </c>
      <c r="BJ817" s="95">
        <v>400</v>
      </c>
      <c r="BK817" s="106" t="s">
        <v>5</v>
      </c>
      <c r="BL817" s="115">
        <v>335</v>
      </c>
      <c r="BM817" s="95">
        <v>345</v>
      </c>
      <c r="BN817" s="95">
        <v>340</v>
      </c>
      <c r="BO817" s="106" t="s">
        <v>5</v>
      </c>
      <c r="BP817" s="115">
        <v>350</v>
      </c>
      <c r="BQ817" s="95">
        <v>360</v>
      </c>
      <c r="BR817" s="95">
        <v>355</v>
      </c>
      <c r="BS817" s="106">
        <v>5</v>
      </c>
      <c r="BT817" s="115">
        <v>295</v>
      </c>
      <c r="BU817" s="95">
        <v>305</v>
      </c>
      <c r="BV817" s="95">
        <v>300</v>
      </c>
      <c r="BW817" s="106">
        <v>-10</v>
      </c>
      <c r="BX817" s="115">
        <v>415</v>
      </c>
      <c r="BY817" s="95">
        <v>425</v>
      </c>
      <c r="BZ817" s="95">
        <v>420</v>
      </c>
      <c r="CA817" s="106" t="s">
        <v>5</v>
      </c>
      <c r="CB817" s="115">
        <v>495</v>
      </c>
      <c r="CC817" s="95">
        <v>505</v>
      </c>
      <c r="CD817" s="95">
        <v>500</v>
      </c>
      <c r="CE817" s="106" t="s">
        <v>5</v>
      </c>
      <c r="CF817" s="115">
        <v>345</v>
      </c>
      <c r="CG817" s="95">
        <v>355</v>
      </c>
      <c r="CH817" s="95">
        <v>350</v>
      </c>
      <c r="CI817" s="106">
        <v>-5</v>
      </c>
      <c r="CJ817" s="115">
        <v>340</v>
      </c>
      <c r="CK817" s="95">
        <v>350</v>
      </c>
      <c r="CL817" s="95">
        <v>345</v>
      </c>
      <c r="CM817" s="106">
        <v>-5</v>
      </c>
      <c r="CN817" s="115">
        <v>415</v>
      </c>
      <c r="CO817" s="95">
        <v>425</v>
      </c>
      <c r="CP817" s="95">
        <v>420</v>
      </c>
      <c r="CQ817" s="106" t="s">
        <v>5</v>
      </c>
      <c r="CR817" s="115">
        <v>495</v>
      </c>
      <c r="CS817" s="95">
        <v>505</v>
      </c>
      <c r="CT817" s="95">
        <v>500</v>
      </c>
      <c r="CU817" s="106" t="s">
        <v>5</v>
      </c>
      <c r="CV817" s="115">
        <v>365</v>
      </c>
      <c r="CW817" s="95">
        <v>375</v>
      </c>
      <c r="CX817" s="95">
        <v>370</v>
      </c>
      <c r="CY817" s="106" t="s">
        <v>5</v>
      </c>
      <c r="CZ817" s="115">
        <v>355</v>
      </c>
      <c r="DA817" s="95">
        <v>365</v>
      </c>
      <c r="DB817" s="95">
        <v>360</v>
      </c>
      <c r="DC817" s="106">
        <v>-10</v>
      </c>
      <c r="DD817" s="115">
        <v>415</v>
      </c>
      <c r="DE817" s="95">
        <v>425</v>
      </c>
      <c r="DF817" s="95">
        <v>420</v>
      </c>
      <c r="DG817" s="106" t="s">
        <v>5</v>
      </c>
      <c r="DH817" s="115">
        <v>510</v>
      </c>
      <c r="DI817" s="95">
        <v>520</v>
      </c>
      <c r="DJ817" s="95">
        <v>515</v>
      </c>
      <c r="DK817" s="106" t="s">
        <v>5</v>
      </c>
      <c r="DL817" s="115">
        <v>320</v>
      </c>
      <c r="DM817" s="95">
        <v>330</v>
      </c>
      <c r="DN817" s="95">
        <v>325</v>
      </c>
      <c r="DO817" s="106" t="s">
        <v>5</v>
      </c>
      <c r="DP817" s="115">
        <v>335</v>
      </c>
      <c r="DQ817" s="95">
        <v>345</v>
      </c>
      <c r="DR817" s="95">
        <v>340</v>
      </c>
      <c r="DS817" s="106">
        <v>5</v>
      </c>
      <c r="DT817" s="115">
        <v>415</v>
      </c>
      <c r="DU817" s="95">
        <v>425</v>
      </c>
      <c r="DV817" s="95">
        <v>420</v>
      </c>
      <c r="DW817" s="106" t="s">
        <v>5</v>
      </c>
      <c r="DX817" s="115">
        <v>495</v>
      </c>
      <c r="DY817" s="95">
        <v>505</v>
      </c>
      <c r="DZ817" s="95">
        <v>500</v>
      </c>
      <c r="EA817" s="106" t="s">
        <v>5</v>
      </c>
      <c r="EB817" s="115">
        <v>360</v>
      </c>
      <c r="EC817" s="95">
        <v>370</v>
      </c>
      <c r="ED817" s="95">
        <v>365</v>
      </c>
      <c r="EE817" s="106">
        <v>-5</v>
      </c>
      <c r="EF817" s="115">
        <v>350</v>
      </c>
      <c r="EG817" s="95">
        <v>360</v>
      </c>
      <c r="EH817" s="95">
        <v>355</v>
      </c>
      <c r="EI817" s="106" t="s">
        <v>5</v>
      </c>
      <c r="EJ817" s="115">
        <v>405</v>
      </c>
      <c r="EK817" s="95">
        <v>415</v>
      </c>
      <c r="EL817" s="95">
        <v>410</v>
      </c>
      <c r="EM817" s="106" t="s">
        <v>5</v>
      </c>
      <c r="EN817" s="115">
        <v>540</v>
      </c>
      <c r="EO817" s="95">
        <v>550</v>
      </c>
      <c r="EP817" s="95">
        <v>545</v>
      </c>
      <c r="EQ817" s="106" t="s">
        <v>5</v>
      </c>
      <c r="ER817" s="115">
        <v>305</v>
      </c>
      <c r="ES817" s="95">
        <v>315</v>
      </c>
      <c r="ET817" s="95">
        <v>310</v>
      </c>
      <c r="EU817" s="106" t="s">
        <v>5</v>
      </c>
      <c r="EV817" s="115">
        <v>305</v>
      </c>
      <c r="EW817" s="95">
        <v>315</v>
      </c>
      <c r="EX817" s="95">
        <v>310</v>
      </c>
      <c r="EY817" s="106">
        <v>-5</v>
      </c>
      <c r="EZ817" s="115">
        <v>405</v>
      </c>
      <c r="FA817" s="95">
        <v>415</v>
      </c>
      <c r="FB817" s="95">
        <v>410</v>
      </c>
      <c r="FC817" s="106" t="s">
        <v>5</v>
      </c>
      <c r="FD817" s="115">
        <v>400</v>
      </c>
      <c r="FE817" s="95">
        <v>410</v>
      </c>
      <c r="FF817" s="95">
        <v>405</v>
      </c>
      <c r="FG817" s="106" t="s">
        <v>5</v>
      </c>
      <c r="FH817" s="115">
        <v>345</v>
      </c>
      <c r="FI817" s="95">
        <v>355</v>
      </c>
      <c r="FJ817" s="95">
        <v>350</v>
      </c>
      <c r="FK817" s="106">
        <v>-5</v>
      </c>
      <c r="FL817" s="115">
        <v>340</v>
      </c>
      <c r="FM817" s="95">
        <v>350</v>
      </c>
      <c r="FN817" s="95">
        <v>345</v>
      </c>
      <c r="FO817" s="106" t="s">
        <v>5</v>
      </c>
      <c r="FT817" s="115">
        <v>480</v>
      </c>
      <c r="FU817" s="95">
        <v>490</v>
      </c>
      <c r="FV817" s="95">
        <v>485</v>
      </c>
      <c r="FW817" s="106" t="s">
        <v>5</v>
      </c>
      <c r="FX817" s="115">
        <v>315</v>
      </c>
      <c r="FY817" s="95">
        <v>325</v>
      </c>
      <c r="FZ817" s="95">
        <v>320</v>
      </c>
      <c r="GA817" s="106" t="s">
        <v>5</v>
      </c>
      <c r="GB817" s="115">
        <v>455</v>
      </c>
      <c r="GC817" s="95">
        <v>465</v>
      </c>
      <c r="GD817" s="95">
        <v>460</v>
      </c>
      <c r="GE817" s="106" t="s">
        <v>5</v>
      </c>
      <c r="GF817" s="115">
        <v>445</v>
      </c>
      <c r="GG817" s="95">
        <v>455</v>
      </c>
      <c r="GH817" s="95">
        <v>450</v>
      </c>
      <c r="GI817" s="106">
        <v>-10</v>
      </c>
      <c r="GJ817" s="115">
        <v>425</v>
      </c>
      <c r="GK817" s="95">
        <v>435</v>
      </c>
      <c r="GL817" s="95">
        <v>430</v>
      </c>
      <c r="GM817" s="106" t="s">
        <v>5</v>
      </c>
      <c r="GN817" s="115">
        <v>600</v>
      </c>
      <c r="GO817" s="95">
        <v>610</v>
      </c>
      <c r="GP817" s="95">
        <v>605</v>
      </c>
      <c r="GQ817" s="106" t="s">
        <v>5</v>
      </c>
    </row>
    <row r="818" spans="1:199" ht="15.5" x14ac:dyDescent="0.35">
      <c r="A818">
        <f t="shared" si="0"/>
        <v>7</v>
      </c>
      <c r="B818">
        <f t="shared" si="1"/>
        <v>2025</v>
      </c>
      <c r="C818" s="73">
        <f t="shared" si="594"/>
        <v>45856</v>
      </c>
      <c r="D818" s="95">
        <v>395</v>
      </c>
      <c r="E818" s="95">
        <v>405</v>
      </c>
      <c r="F818" s="95">
        <v>400</v>
      </c>
      <c r="G818" s="106" t="s">
        <v>5</v>
      </c>
      <c r="H818" s="115">
        <v>385</v>
      </c>
      <c r="I818" s="95">
        <v>395</v>
      </c>
      <c r="J818" s="95">
        <v>390</v>
      </c>
      <c r="K818" s="106">
        <v>5</v>
      </c>
      <c r="L818" s="115">
        <v>425</v>
      </c>
      <c r="M818" s="95">
        <v>435</v>
      </c>
      <c r="N818" s="95">
        <v>430</v>
      </c>
      <c r="O818" s="106" t="s">
        <v>5</v>
      </c>
      <c r="P818" s="115">
        <v>400</v>
      </c>
      <c r="Q818" s="95">
        <v>410</v>
      </c>
      <c r="R818" s="95">
        <v>405</v>
      </c>
      <c r="S818" s="106" t="s">
        <v>5</v>
      </c>
      <c r="T818" s="115">
        <v>335</v>
      </c>
      <c r="U818" s="95">
        <v>345</v>
      </c>
      <c r="V818" s="95">
        <v>340</v>
      </c>
      <c r="W818" s="106" t="s">
        <v>5</v>
      </c>
      <c r="X818" s="115">
        <v>325</v>
      </c>
      <c r="Y818" s="95">
        <v>335</v>
      </c>
      <c r="Z818" s="95">
        <v>330</v>
      </c>
      <c r="AA818" s="106">
        <v>5</v>
      </c>
      <c r="AB818" s="115">
        <v>405</v>
      </c>
      <c r="AC818" s="95">
        <v>415</v>
      </c>
      <c r="AD818" s="95">
        <v>410</v>
      </c>
      <c r="AE818" s="106" t="s">
        <v>5</v>
      </c>
      <c r="AF818" s="115">
        <v>355</v>
      </c>
      <c r="AG818" s="95">
        <v>365</v>
      </c>
      <c r="AH818" s="95">
        <v>360</v>
      </c>
      <c r="AI818" s="106">
        <v>5</v>
      </c>
      <c r="AJ818" s="115">
        <v>320</v>
      </c>
      <c r="AK818" s="95">
        <v>330</v>
      </c>
      <c r="AL818" s="95">
        <v>325</v>
      </c>
      <c r="AM818" s="106">
        <v>-5</v>
      </c>
      <c r="AN818" s="115">
        <v>325</v>
      </c>
      <c r="AO818" s="95">
        <v>335</v>
      </c>
      <c r="AP818" s="95">
        <v>330</v>
      </c>
      <c r="AQ818" s="106" t="s">
        <v>5</v>
      </c>
      <c r="AR818" s="115">
        <v>415</v>
      </c>
      <c r="AS818" s="95">
        <v>425</v>
      </c>
      <c r="AT818" s="95">
        <v>420</v>
      </c>
      <c r="AU818" s="106" t="s">
        <v>5</v>
      </c>
      <c r="AV818" s="115">
        <v>355</v>
      </c>
      <c r="AW818" s="95">
        <v>365</v>
      </c>
      <c r="AX818" s="95">
        <v>360</v>
      </c>
      <c r="AY818" s="106">
        <v>5</v>
      </c>
      <c r="AZ818" s="115">
        <v>315</v>
      </c>
      <c r="BA818" s="95">
        <v>325</v>
      </c>
      <c r="BB818" s="95">
        <v>320</v>
      </c>
      <c r="BC818" s="106" t="s">
        <v>5</v>
      </c>
      <c r="BD818" s="115">
        <v>310</v>
      </c>
      <c r="BE818" s="95">
        <v>320</v>
      </c>
      <c r="BF818" s="95">
        <v>315</v>
      </c>
      <c r="BG818" s="106" t="s">
        <v>5</v>
      </c>
      <c r="BH818" s="115">
        <v>395</v>
      </c>
      <c r="BI818" s="95">
        <v>405</v>
      </c>
      <c r="BJ818" s="95">
        <v>400</v>
      </c>
      <c r="BK818" s="106" t="s">
        <v>5</v>
      </c>
      <c r="BL818" s="115">
        <v>340</v>
      </c>
      <c r="BM818" s="95">
        <v>350</v>
      </c>
      <c r="BN818" s="95">
        <v>345</v>
      </c>
      <c r="BO818" s="106">
        <v>5</v>
      </c>
      <c r="BP818" s="115">
        <v>350</v>
      </c>
      <c r="BQ818" s="95">
        <v>360</v>
      </c>
      <c r="BR818" s="95">
        <v>355</v>
      </c>
      <c r="BS818" s="106" t="s">
        <v>5</v>
      </c>
      <c r="BT818" s="115">
        <v>295</v>
      </c>
      <c r="BU818" s="95">
        <v>305</v>
      </c>
      <c r="BV818" s="95">
        <v>300</v>
      </c>
      <c r="BW818" s="106" t="s">
        <v>5</v>
      </c>
      <c r="BX818" s="115">
        <v>415</v>
      </c>
      <c r="BY818" s="95">
        <v>425</v>
      </c>
      <c r="BZ818" s="95">
        <v>420</v>
      </c>
      <c r="CA818" s="106" t="s">
        <v>5</v>
      </c>
      <c r="CB818" s="115">
        <v>505</v>
      </c>
      <c r="CC818" s="95">
        <v>515</v>
      </c>
      <c r="CD818" s="95">
        <v>510</v>
      </c>
      <c r="CE818" s="106">
        <v>10</v>
      </c>
      <c r="CF818" s="115">
        <v>345</v>
      </c>
      <c r="CG818" s="95">
        <v>355</v>
      </c>
      <c r="CH818" s="95">
        <v>350</v>
      </c>
      <c r="CI818" s="106" t="s">
        <v>5</v>
      </c>
      <c r="CJ818" s="115">
        <v>345</v>
      </c>
      <c r="CK818" s="95">
        <v>355</v>
      </c>
      <c r="CL818" s="95">
        <v>350</v>
      </c>
      <c r="CM818" s="106">
        <v>5</v>
      </c>
      <c r="CN818" s="115">
        <v>415</v>
      </c>
      <c r="CO818" s="95">
        <v>425</v>
      </c>
      <c r="CP818" s="95">
        <v>420</v>
      </c>
      <c r="CQ818" s="106" t="s">
        <v>5</v>
      </c>
      <c r="CR818" s="115">
        <v>505</v>
      </c>
      <c r="CS818" s="95">
        <v>515</v>
      </c>
      <c r="CT818" s="95">
        <v>510</v>
      </c>
      <c r="CU818" s="106">
        <v>10</v>
      </c>
      <c r="CV818" s="115">
        <v>360</v>
      </c>
      <c r="CW818" s="95">
        <v>370</v>
      </c>
      <c r="CX818" s="95">
        <v>365</v>
      </c>
      <c r="CY818" s="106">
        <v>-5</v>
      </c>
      <c r="CZ818" s="115">
        <v>355</v>
      </c>
      <c r="DA818" s="95">
        <v>365</v>
      </c>
      <c r="DB818" s="95">
        <v>360</v>
      </c>
      <c r="DC818" s="106" t="s">
        <v>5</v>
      </c>
      <c r="DD818" s="115">
        <v>415</v>
      </c>
      <c r="DE818" s="95">
        <v>425</v>
      </c>
      <c r="DF818" s="95">
        <v>420</v>
      </c>
      <c r="DG818" s="106" t="s">
        <v>5</v>
      </c>
      <c r="DH818" s="115">
        <v>520</v>
      </c>
      <c r="DI818" s="95">
        <v>530</v>
      </c>
      <c r="DJ818" s="95">
        <v>525</v>
      </c>
      <c r="DK818" s="106">
        <v>10</v>
      </c>
      <c r="DL818" s="115">
        <v>315</v>
      </c>
      <c r="DM818" s="95">
        <v>325</v>
      </c>
      <c r="DN818" s="95">
        <v>320</v>
      </c>
      <c r="DO818" s="106">
        <v>-5</v>
      </c>
      <c r="DP818" s="115">
        <v>335</v>
      </c>
      <c r="DQ818" s="95">
        <v>345</v>
      </c>
      <c r="DR818" s="95">
        <v>340</v>
      </c>
      <c r="DS818" s="106" t="s">
        <v>5</v>
      </c>
      <c r="DT818" s="115">
        <v>415</v>
      </c>
      <c r="DU818" s="95">
        <v>425</v>
      </c>
      <c r="DV818" s="95">
        <v>420</v>
      </c>
      <c r="DW818" s="106" t="s">
        <v>5</v>
      </c>
      <c r="DX818" s="115">
        <v>505</v>
      </c>
      <c r="DY818" s="95">
        <v>515</v>
      </c>
      <c r="DZ818" s="95">
        <v>510</v>
      </c>
      <c r="EA818" s="106">
        <v>10</v>
      </c>
      <c r="EB818" s="115">
        <v>355</v>
      </c>
      <c r="EC818" s="95">
        <v>365</v>
      </c>
      <c r="ED818" s="95">
        <v>360</v>
      </c>
      <c r="EE818" s="106">
        <v>-5</v>
      </c>
      <c r="EF818" s="115">
        <v>350</v>
      </c>
      <c r="EG818" s="95">
        <v>360</v>
      </c>
      <c r="EH818" s="95">
        <v>355</v>
      </c>
      <c r="EI818" s="106" t="s">
        <v>5</v>
      </c>
      <c r="EJ818" s="115">
        <v>405</v>
      </c>
      <c r="EK818" s="95">
        <v>415</v>
      </c>
      <c r="EL818" s="95">
        <v>410</v>
      </c>
      <c r="EM818" s="106" t="s">
        <v>5</v>
      </c>
      <c r="EN818" s="115">
        <v>550</v>
      </c>
      <c r="EO818" s="95">
        <v>560</v>
      </c>
      <c r="EP818" s="95">
        <v>555</v>
      </c>
      <c r="EQ818" s="106">
        <v>10</v>
      </c>
      <c r="ER818" s="115">
        <v>305</v>
      </c>
      <c r="ES818" s="95">
        <v>315</v>
      </c>
      <c r="ET818" s="95">
        <v>310</v>
      </c>
      <c r="EU818" s="106" t="s">
        <v>5</v>
      </c>
      <c r="EV818" s="115">
        <v>305</v>
      </c>
      <c r="EW818" s="95">
        <v>315</v>
      </c>
      <c r="EX818" s="95">
        <v>310</v>
      </c>
      <c r="EY818" s="106" t="s">
        <v>5</v>
      </c>
      <c r="EZ818" s="115">
        <v>405</v>
      </c>
      <c r="FA818" s="95">
        <v>415</v>
      </c>
      <c r="FB818" s="95">
        <v>410</v>
      </c>
      <c r="FC818" s="106" t="s">
        <v>5</v>
      </c>
      <c r="FD818" s="115">
        <v>400</v>
      </c>
      <c r="FE818" s="95">
        <v>410</v>
      </c>
      <c r="FF818" s="95">
        <v>405</v>
      </c>
      <c r="FG818" s="106" t="s">
        <v>5</v>
      </c>
      <c r="FH818" s="115">
        <v>340</v>
      </c>
      <c r="FI818" s="95">
        <v>350</v>
      </c>
      <c r="FJ818" s="95">
        <v>345</v>
      </c>
      <c r="FK818" s="106">
        <v>-5</v>
      </c>
      <c r="FL818" s="115">
        <v>340</v>
      </c>
      <c r="FM818" s="95">
        <v>350</v>
      </c>
      <c r="FN818" s="95">
        <v>345</v>
      </c>
      <c r="FO818" s="106" t="s">
        <v>5</v>
      </c>
      <c r="FT818" s="115">
        <v>480</v>
      </c>
      <c r="FU818" s="95">
        <v>490</v>
      </c>
      <c r="FV818" s="95">
        <v>485</v>
      </c>
      <c r="FW818" s="106" t="s">
        <v>5</v>
      </c>
      <c r="FX818" s="115">
        <v>315</v>
      </c>
      <c r="FY818" s="95">
        <v>325</v>
      </c>
      <c r="FZ818" s="95">
        <v>320</v>
      </c>
      <c r="GA818" s="106" t="s">
        <v>5</v>
      </c>
      <c r="GB818" s="115">
        <v>450</v>
      </c>
      <c r="GC818" s="95">
        <v>460</v>
      </c>
      <c r="GD818" s="95">
        <v>455</v>
      </c>
      <c r="GE818" s="106">
        <v>-5</v>
      </c>
      <c r="GF818" s="115">
        <v>445</v>
      </c>
      <c r="GG818" s="95">
        <v>455</v>
      </c>
      <c r="GH818" s="95">
        <v>450</v>
      </c>
      <c r="GI818" s="106" t="s">
        <v>5</v>
      </c>
      <c r="GJ818" s="115">
        <v>425</v>
      </c>
      <c r="GK818" s="95">
        <v>435</v>
      </c>
      <c r="GL818" s="95">
        <v>430</v>
      </c>
      <c r="GM818" s="106" t="s">
        <v>5</v>
      </c>
      <c r="GN818" s="115">
        <v>610</v>
      </c>
      <c r="GO818" s="95">
        <v>620</v>
      </c>
      <c r="GP818" s="95">
        <v>615</v>
      </c>
      <c r="GQ818" s="106">
        <v>10</v>
      </c>
    </row>
    <row r="819" spans="1:199" ht="15.5" x14ac:dyDescent="0.35">
      <c r="A819">
        <f t="shared" si="0"/>
        <v>7</v>
      </c>
      <c r="B819">
        <f t="shared" si="1"/>
        <v>2025</v>
      </c>
      <c r="C819" s="73">
        <f t="shared" si="594"/>
        <v>45863</v>
      </c>
      <c r="D819" s="224">
        <v>392.5</v>
      </c>
      <c r="E819" s="225">
        <v>402.5</v>
      </c>
      <c r="F819" s="225">
        <v>397.5</v>
      </c>
      <c r="G819" s="226"/>
      <c r="H819" s="224">
        <v>382.5</v>
      </c>
      <c r="I819" s="225">
        <v>392.5</v>
      </c>
      <c r="J819" s="225">
        <v>387.5</v>
      </c>
      <c r="K819" s="226"/>
      <c r="L819" s="224">
        <v>425</v>
      </c>
      <c r="M819" s="225">
        <v>435</v>
      </c>
      <c r="N819" s="225">
        <v>430</v>
      </c>
      <c r="O819" s="226"/>
      <c r="P819" s="224">
        <v>390</v>
      </c>
      <c r="Q819" s="225">
        <v>400</v>
      </c>
      <c r="R819" s="225">
        <v>395</v>
      </c>
      <c r="S819" s="226"/>
      <c r="T819" s="224">
        <v>332.5</v>
      </c>
      <c r="U819" s="225">
        <v>342.5</v>
      </c>
      <c r="V819" s="225">
        <v>337.5</v>
      </c>
      <c r="W819" s="226"/>
      <c r="X819" s="224">
        <v>322.5</v>
      </c>
      <c r="Y819" s="225">
        <v>332.5</v>
      </c>
      <c r="Z819" s="225">
        <v>327.5</v>
      </c>
      <c r="AA819" s="226"/>
      <c r="AB819" s="224">
        <v>405</v>
      </c>
      <c r="AC819" s="225">
        <v>415</v>
      </c>
      <c r="AD819" s="225">
        <v>410</v>
      </c>
      <c r="AE819" s="226"/>
      <c r="AF819" s="224">
        <v>355</v>
      </c>
      <c r="AG819" s="225">
        <v>365</v>
      </c>
      <c r="AH819" s="225">
        <v>360</v>
      </c>
      <c r="AI819" s="226"/>
      <c r="AJ819" s="224">
        <v>317.5</v>
      </c>
      <c r="AK819" s="225">
        <v>327.5</v>
      </c>
      <c r="AL819" s="225">
        <v>322.5</v>
      </c>
      <c r="AM819" s="226"/>
      <c r="AN819" s="224">
        <v>322.5</v>
      </c>
      <c r="AO819" s="225">
        <v>332.5</v>
      </c>
      <c r="AP819" s="225">
        <v>327.5</v>
      </c>
      <c r="AQ819" s="226"/>
      <c r="AR819" s="224">
        <v>415</v>
      </c>
      <c r="AS819" s="225">
        <v>425</v>
      </c>
      <c r="AT819" s="225">
        <v>420</v>
      </c>
      <c r="AU819" s="226"/>
      <c r="AV819" s="224">
        <v>355</v>
      </c>
      <c r="AW819" s="225">
        <v>365</v>
      </c>
      <c r="AX819" s="225">
        <v>360</v>
      </c>
      <c r="AY819" s="226"/>
      <c r="AZ819" s="224">
        <v>315</v>
      </c>
      <c r="BA819" s="225">
        <v>325</v>
      </c>
      <c r="BB819" s="225">
        <v>320</v>
      </c>
      <c r="BC819" s="226"/>
      <c r="BD819" s="224">
        <v>307.5</v>
      </c>
      <c r="BE819" s="225">
        <v>317.5</v>
      </c>
      <c r="BF819" s="225">
        <v>312.5</v>
      </c>
      <c r="BG819" s="226"/>
      <c r="BH819" s="224">
        <v>395</v>
      </c>
      <c r="BI819" s="225">
        <v>405</v>
      </c>
      <c r="BJ819" s="225">
        <v>400</v>
      </c>
      <c r="BK819" s="226"/>
      <c r="BL819" s="224">
        <v>337.5</v>
      </c>
      <c r="BM819" s="225">
        <v>347.5</v>
      </c>
      <c r="BN819" s="225">
        <v>342.5</v>
      </c>
      <c r="BO819" s="226"/>
      <c r="BP819" s="224">
        <v>347.5</v>
      </c>
      <c r="BQ819" s="225">
        <v>357.5</v>
      </c>
      <c r="BR819" s="225">
        <v>352.5</v>
      </c>
      <c r="BS819" s="226"/>
      <c r="BT819" s="224">
        <v>292.5</v>
      </c>
      <c r="BU819" s="225">
        <v>302.5</v>
      </c>
      <c r="BV819" s="225">
        <v>297.5</v>
      </c>
      <c r="BW819" s="226"/>
      <c r="BX819" s="224">
        <v>415</v>
      </c>
      <c r="BY819" s="225">
        <v>425</v>
      </c>
      <c r="BZ819" s="225">
        <v>420</v>
      </c>
      <c r="CA819" s="226"/>
      <c r="CB819" s="224">
        <v>510</v>
      </c>
      <c r="CC819" s="225">
        <v>520</v>
      </c>
      <c r="CD819" s="225">
        <v>515</v>
      </c>
      <c r="CE819" s="226"/>
      <c r="CF819" s="224">
        <v>340</v>
      </c>
      <c r="CG819" s="225">
        <v>350</v>
      </c>
      <c r="CH819" s="225">
        <v>345</v>
      </c>
      <c r="CI819" s="226"/>
      <c r="CJ819" s="224">
        <v>337.5</v>
      </c>
      <c r="CK819" s="225">
        <v>347.5</v>
      </c>
      <c r="CL819" s="225">
        <v>342.5</v>
      </c>
      <c r="CM819" s="226"/>
      <c r="CN819" s="224">
        <v>415</v>
      </c>
      <c r="CO819" s="225">
        <v>425</v>
      </c>
      <c r="CP819" s="225">
        <v>420</v>
      </c>
      <c r="CQ819" s="226"/>
      <c r="CR819" s="224">
        <v>510</v>
      </c>
      <c r="CS819" s="225">
        <v>520</v>
      </c>
      <c r="CT819" s="225">
        <v>515</v>
      </c>
      <c r="CU819" s="226"/>
      <c r="CV819" s="224">
        <v>357.5</v>
      </c>
      <c r="CW819" s="225">
        <v>367.5</v>
      </c>
      <c r="CX819" s="225">
        <v>362.5</v>
      </c>
      <c r="CY819" s="226"/>
      <c r="CZ819" s="224">
        <v>350</v>
      </c>
      <c r="DA819" s="225">
        <v>360</v>
      </c>
      <c r="DB819" s="225">
        <v>355</v>
      </c>
      <c r="DC819" s="226"/>
      <c r="DD819" s="224">
        <v>415</v>
      </c>
      <c r="DE819" s="225">
        <v>425</v>
      </c>
      <c r="DF819" s="225">
        <v>420</v>
      </c>
      <c r="DG819" s="226"/>
      <c r="DH819" s="224">
        <v>525</v>
      </c>
      <c r="DI819" s="225">
        <v>535</v>
      </c>
      <c r="DJ819" s="225">
        <v>530</v>
      </c>
      <c r="DK819" s="226"/>
      <c r="DL819" s="224">
        <v>312.5</v>
      </c>
      <c r="DM819" s="225">
        <v>322.5</v>
      </c>
      <c r="DN819" s="225">
        <v>317.5</v>
      </c>
      <c r="DO819" s="226"/>
      <c r="DP819" s="224">
        <v>330</v>
      </c>
      <c r="DQ819" s="225">
        <v>340</v>
      </c>
      <c r="DR819" s="225">
        <v>335</v>
      </c>
      <c r="DS819" s="226"/>
      <c r="DT819" s="224">
        <v>415</v>
      </c>
      <c r="DU819" s="225">
        <v>425</v>
      </c>
      <c r="DV819" s="225">
        <v>420</v>
      </c>
      <c r="DW819" s="226"/>
      <c r="DX819" s="224">
        <v>510</v>
      </c>
      <c r="DY819" s="225">
        <v>520</v>
      </c>
      <c r="DZ819" s="225">
        <v>515</v>
      </c>
      <c r="EA819" s="226"/>
      <c r="EB819" s="224">
        <v>352.5</v>
      </c>
      <c r="EC819" s="225">
        <v>362.5</v>
      </c>
      <c r="ED819" s="225">
        <v>357.5</v>
      </c>
      <c r="EE819" s="226"/>
      <c r="EF819" s="224">
        <v>347.5</v>
      </c>
      <c r="EG819" s="225">
        <v>357.5</v>
      </c>
      <c r="EH819" s="225">
        <v>352.5</v>
      </c>
      <c r="EI819" s="226"/>
      <c r="EJ819" s="224">
        <v>405</v>
      </c>
      <c r="EK819" s="225">
        <v>415</v>
      </c>
      <c r="EL819" s="225">
        <v>410</v>
      </c>
      <c r="EM819" s="226"/>
      <c r="EN819" s="224">
        <v>555</v>
      </c>
      <c r="EO819" s="225">
        <v>565</v>
      </c>
      <c r="EP819" s="225">
        <v>560</v>
      </c>
      <c r="EQ819" s="226"/>
      <c r="ER819" s="224">
        <v>300</v>
      </c>
      <c r="ES819" s="225">
        <v>310</v>
      </c>
      <c r="ET819" s="225">
        <v>305</v>
      </c>
      <c r="EU819" s="226"/>
      <c r="EV819" s="224">
        <v>305</v>
      </c>
      <c r="EW819" s="225">
        <v>315</v>
      </c>
      <c r="EX819" s="225">
        <v>310</v>
      </c>
      <c r="EY819" s="226"/>
      <c r="EZ819" s="224">
        <v>405</v>
      </c>
      <c r="FA819" s="225">
        <v>415</v>
      </c>
      <c r="FB819" s="225">
        <v>410</v>
      </c>
      <c r="FC819" s="226"/>
      <c r="FD819" s="224">
        <v>400</v>
      </c>
      <c r="FE819" s="225">
        <v>410</v>
      </c>
      <c r="FF819" s="225">
        <v>405</v>
      </c>
      <c r="FG819" s="226"/>
      <c r="FH819" s="224">
        <v>342.5</v>
      </c>
      <c r="FI819" s="225">
        <v>352.5</v>
      </c>
      <c r="FJ819" s="225">
        <v>347.5</v>
      </c>
      <c r="FK819" s="226"/>
      <c r="FL819" s="224">
        <v>337.5</v>
      </c>
      <c r="FM819" s="225">
        <v>347.5</v>
      </c>
      <c r="FN819" s="225">
        <v>342.5</v>
      </c>
      <c r="FO819" s="226"/>
      <c r="FP819" s="224"/>
      <c r="FQ819" s="225"/>
      <c r="FR819" s="225"/>
      <c r="FS819" s="226"/>
      <c r="FT819" s="224">
        <v>477.5</v>
      </c>
      <c r="FU819" s="225">
        <v>487.5</v>
      </c>
      <c r="FV819" s="225">
        <v>482.5</v>
      </c>
      <c r="FW819" s="226"/>
      <c r="FX819" s="224">
        <v>312.5</v>
      </c>
      <c r="FY819" s="225">
        <v>322.5</v>
      </c>
      <c r="FZ819" s="225">
        <v>317.5</v>
      </c>
      <c r="GA819" s="226"/>
      <c r="GB819" s="224">
        <v>447.5</v>
      </c>
      <c r="GC819" s="225">
        <v>457.5</v>
      </c>
      <c r="GD819" s="225">
        <v>452.5</v>
      </c>
      <c r="GE819" s="226"/>
      <c r="GF819" s="224">
        <v>440</v>
      </c>
      <c r="GG819" s="225">
        <v>450</v>
      </c>
      <c r="GH819" s="225">
        <v>445</v>
      </c>
      <c r="GI819" s="226"/>
      <c r="GJ819" s="224">
        <v>425</v>
      </c>
      <c r="GK819" s="225">
        <v>435</v>
      </c>
      <c r="GL819" s="225">
        <v>430</v>
      </c>
      <c r="GM819" s="226"/>
      <c r="GN819" s="224">
        <v>615</v>
      </c>
      <c r="GO819" s="225">
        <v>625</v>
      </c>
      <c r="GP819" s="225">
        <v>620</v>
      </c>
      <c r="GQ819" s="110"/>
    </row>
    <row r="820" spans="1:199" ht="15.5" x14ac:dyDescent="0.35">
      <c r="A820">
        <f t="shared" si="0"/>
        <v>8</v>
      </c>
      <c r="B820">
        <f t="shared" si="1"/>
        <v>2025</v>
      </c>
      <c r="C820" s="73">
        <f t="shared" si="594"/>
        <v>45870</v>
      </c>
      <c r="D820" s="93">
        <v>390</v>
      </c>
      <c r="E820" s="93">
        <v>400</v>
      </c>
      <c r="F820" s="93">
        <v>395</v>
      </c>
      <c r="G820" s="110">
        <v>-5</v>
      </c>
      <c r="H820" s="118">
        <v>380</v>
      </c>
      <c r="I820" s="93">
        <v>390</v>
      </c>
      <c r="J820" s="93">
        <v>385</v>
      </c>
      <c r="K820" s="110">
        <v>-5</v>
      </c>
      <c r="L820" s="118">
        <v>425</v>
      </c>
      <c r="M820" s="93">
        <v>435</v>
      </c>
      <c r="N820" s="93">
        <v>430</v>
      </c>
      <c r="O820" s="110" t="s">
        <v>5</v>
      </c>
      <c r="P820" s="118">
        <v>380</v>
      </c>
      <c r="Q820" s="93">
        <v>390</v>
      </c>
      <c r="R820" s="93">
        <v>385</v>
      </c>
      <c r="S820" s="110">
        <v>-20</v>
      </c>
      <c r="T820" s="118">
        <v>330</v>
      </c>
      <c r="U820" s="93">
        <v>340</v>
      </c>
      <c r="V820" s="93">
        <v>335</v>
      </c>
      <c r="W820" s="110">
        <v>-5</v>
      </c>
      <c r="X820" s="118">
        <v>320</v>
      </c>
      <c r="Y820" s="93">
        <v>330</v>
      </c>
      <c r="Z820" s="93">
        <v>325</v>
      </c>
      <c r="AA820" s="110">
        <v>-5</v>
      </c>
      <c r="AB820" s="118">
        <v>405</v>
      </c>
      <c r="AC820" s="93">
        <v>415</v>
      </c>
      <c r="AD820" s="93">
        <v>410</v>
      </c>
      <c r="AE820" s="110" t="s">
        <v>5</v>
      </c>
      <c r="AF820" s="118">
        <v>355</v>
      </c>
      <c r="AG820" s="93">
        <v>365</v>
      </c>
      <c r="AH820" s="93">
        <v>360</v>
      </c>
      <c r="AI820" s="110" t="s">
        <v>5</v>
      </c>
      <c r="AJ820" s="118">
        <v>315</v>
      </c>
      <c r="AK820" s="93">
        <v>325</v>
      </c>
      <c r="AL820" s="93">
        <v>320</v>
      </c>
      <c r="AM820" s="110">
        <v>-5</v>
      </c>
      <c r="AN820" s="118">
        <v>320</v>
      </c>
      <c r="AO820" s="93">
        <v>330</v>
      </c>
      <c r="AP820" s="93">
        <v>325</v>
      </c>
      <c r="AQ820" s="110">
        <v>-5</v>
      </c>
      <c r="AR820" s="118">
        <v>415</v>
      </c>
      <c r="AS820" s="93">
        <v>425</v>
      </c>
      <c r="AT820" s="93">
        <v>420</v>
      </c>
      <c r="AU820" s="110" t="s">
        <v>5</v>
      </c>
      <c r="AV820" s="118">
        <v>355</v>
      </c>
      <c r="AW820" s="93">
        <v>365</v>
      </c>
      <c r="AX820" s="93">
        <v>360</v>
      </c>
      <c r="AY820" s="110" t="s">
        <v>5</v>
      </c>
      <c r="AZ820" s="118">
        <v>315</v>
      </c>
      <c r="BA820" s="93">
        <v>325</v>
      </c>
      <c r="BB820" s="93">
        <v>320</v>
      </c>
      <c r="BC820" s="110" t="s">
        <v>5</v>
      </c>
      <c r="BD820" s="118">
        <v>305</v>
      </c>
      <c r="BE820" s="93">
        <v>315</v>
      </c>
      <c r="BF820" s="93">
        <v>310</v>
      </c>
      <c r="BG820" s="110">
        <v>-5</v>
      </c>
      <c r="BH820" s="118">
        <v>395</v>
      </c>
      <c r="BI820" s="93">
        <v>405</v>
      </c>
      <c r="BJ820" s="93">
        <v>400</v>
      </c>
      <c r="BK820" s="110" t="s">
        <v>5</v>
      </c>
      <c r="BL820" s="118">
        <v>335</v>
      </c>
      <c r="BM820" s="93">
        <v>345</v>
      </c>
      <c r="BN820" s="93">
        <v>340</v>
      </c>
      <c r="BO820" s="110">
        <v>-5</v>
      </c>
      <c r="BP820" s="118">
        <v>345</v>
      </c>
      <c r="BQ820" s="93">
        <v>355</v>
      </c>
      <c r="BR820" s="93">
        <v>350</v>
      </c>
      <c r="BS820" s="110">
        <v>-5</v>
      </c>
      <c r="BT820" s="118">
        <v>290</v>
      </c>
      <c r="BU820" s="93">
        <v>300</v>
      </c>
      <c r="BV820" s="93">
        <v>295</v>
      </c>
      <c r="BW820" s="110">
        <v>-5</v>
      </c>
      <c r="BX820" s="118">
        <v>415</v>
      </c>
      <c r="BY820" s="93">
        <v>425</v>
      </c>
      <c r="BZ820" s="93">
        <v>420</v>
      </c>
      <c r="CA820" s="110" t="s">
        <v>5</v>
      </c>
      <c r="CB820" s="118">
        <v>515</v>
      </c>
      <c r="CC820" s="93">
        <v>525</v>
      </c>
      <c r="CD820" s="93">
        <v>520</v>
      </c>
      <c r="CE820" s="110">
        <v>10</v>
      </c>
      <c r="CF820" s="118">
        <v>335</v>
      </c>
      <c r="CG820" s="93">
        <v>345</v>
      </c>
      <c r="CH820" s="93">
        <v>340</v>
      </c>
      <c r="CI820" s="110">
        <v>-10</v>
      </c>
      <c r="CJ820" s="118">
        <v>330</v>
      </c>
      <c r="CK820" s="93">
        <v>340</v>
      </c>
      <c r="CL820" s="93">
        <v>335</v>
      </c>
      <c r="CM820" s="110">
        <v>-15</v>
      </c>
      <c r="CN820" s="118">
        <v>415</v>
      </c>
      <c r="CO820" s="93">
        <v>425</v>
      </c>
      <c r="CP820" s="93">
        <v>420</v>
      </c>
      <c r="CQ820" s="110" t="s">
        <v>5</v>
      </c>
      <c r="CR820" s="118">
        <v>515</v>
      </c>
      <c r="CS820" s="93">
        <v>525</v>
      </c>
      <c r="CT820" s="93">
        <v>520</v>
      </c>
      <c r="CU820" s="110">
        <v>10</v>
      </c>
      <c r="CV820" s="118">
        <v>355</v>
      </c>
      <c r="CW820" s="93">
        <v>365</v>
      </c>
      <c r="CX820" s="93">
        <v>360</v>
      </c>
      <c r="CY820" s="110">
        <v>-5</v>
      </c>
      <c r="CZ820" s="118">
        <v>345</v>
      </c>
      <c r="DA820" s="93">
        <v>355</v>
      </c>
      <c r="DB820" s="93">
        <v>350</v>
      </c>
      <c r="DC820" s="110">
        <v>-10</v>
      </c>
      <c r="DD820" s="118">
        <v>415</v>
      </c>
      <c r="DE820" s="93">
        <v>425</v>
      </c>
      <c r="DF820" s="93">
        <v>420</v>
      </c>
      <c r="DG820" s="110" t="s">
        <v>5</v>
      </c>
      <c r="DH820" s="118">
        <v>530</v>
      </c>
      <c r="DI820" s="93">
        <v>540</v>
      </c>
      <c r="DJ820" s="93">
        <v>535</v>
      </c>
      <c r="DK820" s="110">
        <v>10</v>
      </c>
      <c r="DL820" s="118">
        <v>310</v>
      </c>
      <c r="DM820" s="93">
        <v>320</v>
      </c>
      <c r="DN820" s="93">
        <v>315</v>
      </c>
      <c r="DO820" s="110">
        <v>-5</v>
      </c>
      <c r="DP820" s="118">
        <v>325</v>
      </c>
      <c r="DQ820" s="93">
        <v>335</v>
      </c>
      <c r="DR820" s="93">
        <v>330</v>
      </c>
      <c r="DS820" s="110">
        <v>-10</v>
      </c>
      <c r="DT820" s="118">
        <v>415</v>
      </c>
      <c r="DU820" s="93">
        <v>425</v>
      </c>
      <c r="DV820" s="93">
        <v>420</v>
      </c>
      <c r="DW820" s="110" t="s">
        <v>5</v>
      </c>
      <c r="DX820" s="118">
        <v>515</v>
      </c>
      <c r="DY820" s="93">
        <v>525</v>
      </c>
      <c r="DZ820" s="93">
        <v>520</v>
      </c>
      <c r="EA820" s="110">
        <v>10</v>
      </c>
      <c r="EB820" s="118">
        <v>350</v>
      </c>
      <c r="EC820" s="93">
        <v>360</v>
      </c>
      <c r="ED820" s="93">
        <v>355</v>
      </c>
      <c r="EE820" s="110">
        <v>-5</v>
      </c>
      <c r="EF820" s="118">
        <v>345</v>
      </c>
      <c r="EG820" s="93">
        <v>355</v>
      </c>
      <c r="EH820" s="93">
        <v>350</v>
      </c>
      <c r="EI820" s="110">
        <v>-5</v>
      </c>
      <c r="EJ820" s="118">
        <v>405</v>
      </c>
      <c r="EK820" s="93">
        <v>415</v>
      </c>
      <c r="EL820" s="93">
        <v>410</v>
      </c>
      <c r="EM820" s="110" t="s">
        <v>5</v>
      </c>
      <c r="EN820" s="118">
        <v>560</v>
      </c>
      <c r="EO820" s="93">
        <v>570</v>
      </c>
      <c r="EP820" s="93">
        <v>565</v>
      </c>
      <c r="EQ820" s="110">
        <v>10</v>
      </c>
      <c r="ER820" s="118">
        <v>295</v>
      </c>
      <c r="ES820" s="93">
        <v>305</v>
      </c>
      <c r="ET820" s="93">
        <v>300</v>
      </c>
      <c r="EU820" s="110">
        <v>-10</v>
      </c>
      <c r="EV820" s="118">
        <v>305</v>
      </c>
      <c r="EW820" s="93">
        <v>315</v>
      </c>
      <c r="EX820" s="93">
        <v>310</v>
      </c>
      <c r="EY820" s="110" t="s">
        <v>5</v>
      </c>
      <c r="EZ820" s="118">
        <v>405</v>
      </c>
      <c r="FA820" s="93">
        <v>415</v>
      </c>
      <c r="FB820" s="93">
        <v>410</v>
      </c>
      <c r="FC820" s="110" t="s">
        <v>5</v>
      </c>
      <c r="FD820" s="118">
        <v>400</v>
      </c>
      <c r="FE820" s="93">
        <v>410</v>
      </c>
      <c r="FF820" s="93">
        <v>405</v>
      </c>
      <c r="FG820" s="110" t="s">
        <v>5</v>
      </c>
      <c r="FH820" s="118">
        <v>345</v>
      </c>
      <c r="FI820" s="93">
        <v>355</v>
      </c>
      <c r="FJ820" s="93">
        <v>350</v>
      </c>
      <c r="FK820" s="110">
        <v>5</v>
      </c>
      <c r="FL820" s="118">
        <v>335</v>
      </c>
      <c r="FM820" s="93">
        <v>345</v>
      </c>
      <c r="FN820" s="93">
        <v>340</v>
      </c>
      <c r="FO820" s="110">
        <v>-5</v>
      </c>
      <c r="FT820" s="118">
        <v>475</v>
      </c>
      <c r="FU820" s="93">
        <v>485</v>
      </c>
      <c r="FV820" s="93">
        <v>480</v>
      </c>
      <c r="FW820" s="110">
        <v>-5</v>
      </c>
      <c r="FX820" s="118">
        <v>310</v>
      </c>
      <c r="FY820" s="93">
        <v>320</v>
      </c>
      <c r="FZ820" s="93">
        <v>315</v>
      </c>
      <c r="GA820" s="110">
        <v>-5</v>
      </c>
      <c r="GB820" s="118">
        <v>445</v>
      </c>
      <c r="GC820" s="93">
        <v>455</v>
      </c>
      <c r="GD820" s="93">
        <v>450</v>
      </c>
      <c r="GE820" s="110">
        <v>-5</v>
      </c>
      <c r="GF820" s="118">
        <v>435</v>
      </c>
      <c r="GG820" s="93">
        <v>445</v>
      </c>
      <c r="GH820" s="93">
        <v>440</v>
      </c>
      <c r="GI820" s="110">
        <v>-10</v>
      </c>
      <c r="GJ820" s="118">
        <v>425</v>
      </c>
      <c r="GK820" s="93">
        <v>435</v>
      </c>
      <c r="GL820" s="93">
        <v>430</v>
      </c>
      <c r="GM820" s="110" t="s">
        <v>5</v>
      </c>
      <c r="GN820" s="118">
        <v>620</v>
      </c>
      <c r="GO820" s="93">
        <v>630</v>
      </c>
      <c r="GP820" s="93">
        <v>625</v>
      </c>
      <c r="GQ820" s="110">
        <v>10</v>
      </c>
    </row>
    <row r="821" spans="1:199" ht="15.5" x14ac:dyDescent="0.35">
      <c r="A821">
        <f t="shared" si="0"/>
        <v>8</v>
      </c>
      <c r="B821">
        <f t="shared" si="1"/>
        <v>2025</v>
      </c>
      <c r="C821" s="73">
        <f t="shared" si="594"/>
        <v>45877</v>
      </c>
      <c r="D821" s="208">
        <v>395</v>
      </c>
      <c r="E821" s="209">
        <v>405</v>
      </c>
      <c r="F821" s="210">
        <v>400</v>
      </c>
      <c r="G821" s="210">
        <v>5</v>
      </c>
      <c r="H821" s="208">
        <v>380</v>
      </c>
      <c r="I821" s="209">
        <v>390</v>
      </c>
      <c r="J821" s="210">
        <v>385</v>
      </c>
      <c r="K821" s="210" t="s">
        <v>5</v>
      </c>
      <c r="L821" s="208">
        <v>425</v>
      </c>
      <c r="M821" s="209">
        <v>435</v>
      </c>
      <c r="N821" s="210">
        <v>430</v>
      </c>
      <c r="O821" s="210" t="s">
        <v>5</v>
      </c>
      <c r="P821" s="208">
        <v>380</v>
      </c>
      <c r="Q821" s="209">
        <v>390</v>
      </c>
      <c r="R821" s="210">
        <v>385</v>
      </c>
      <c r="S821" s="210" t="s">
        <v>5</v>
      </c>
      <c r="T821" s="208">
        <v>325</v>
      </c>
      <c r="U821" s="209">
        <v>335</v>
      </c>
      <c r="V821" s="210">
        <v>330</v>
      </c>
      <c r="W821" s="210">
        <v>-5</v>
      </c>
      <c r="X821" s="208">
        <v>310</v>
      </c>
      <c r="Y821" s="209">
        <v>320</v>
      </c>
      <c r="Z821" s="210">
        <v>315</v>
      </c>
      <c r="AA821" s="210">
        <v>-10</v>
      </c>
      <c r="AB821" s="208">
        <v>405</v>
      </c>
      <c r="AC821" s="209">
        <v>415</v>
      </c>
      <c r="AD821" s="210">
        <v>410</v>
      </c>
      <c r="AE821" s="210" t="s">
        <v>5</v>
      </c>
      <c r="AF821" s="208">
        <v>350</v>
      </c>
      <c r="AG821" s="209">
        <v>360</v>
      </c>
      <c r="AH821" s="210">
        <v>355</v>
      </c>
      <c r="AI821" s="210">
        <v>-5</v>
      </c>
      <c r="AJ821" s="208">
        <v>330</v>
      </c>
      <c r="AK821" s="209">
        <v>340</v>
      </c>
      <c r="AL821" s="210">
        <v>335</v>
      </c>
      <c r="AM821" s="210">
        <v>15</v>
      </c>
      <c r="AN821" s="208">
        <v>310</v>
      </c>
      <c r="AO821" s="209">
        <v>320</v>
      </c>
      <c r="AP821" s="210">
        <v>315</v>
      </c>
      <c r="AQ821" s="210">
        <v>-10</v>
      </c>
      <c r="AR821" s="208">
        <v>415</v>
      </c>
      <c r="AS821" s="209">
        <v>425</v>
      </c>
      <c r="AT821" s="210">
        <v>420</v>
      </c>
      <c r="AU821" s="210" t="s">
        <v>5</v>
      </c>
      <c r="AV821" s="208">
        <v>350</v>
      </c>
      <c r="AW821" s="209">
        <v>360</v>
      </c>
      <c r="AX821" s="210">
        <v>355</v>
      </c>
      <c r="AY821" s="210">
        <v>-5</v>
      </c>
      <c r="AZ821" s="208">
        <v>325</v>
      </c>
      <c r="BA821" s="209">
        <v>335</v>
      </c>
      <c r="BB821" s="210">
        <v>330</v>
      </c>
      <c r="BC821" s="210">
        <v>10</v>
      </c>
      <c r="BD821" s="208">
        <v>295</v>
      </c>
      <c r="BE821" s="209">
        <v>305</v>
      </c>
      <c r="BF821" s="210">
        <v>300</v>
      </c>
      <c r="BG821" s="210">
        <v>-10</v>
      </c>
      <c r="BH821" s="208">
        <v>395</v>
      </c>
      <c r="BI821" s="209">
        <v>405</v>
      </c>
      <c r="BJ821" s="210">
        <v>400</v>
      </c>
      <c r="BK821" s="210" t="s">
        <v>5</v>
      </c>
      <c r="BL821" s="208">
        <v>335</v>
      </c>
      <c r="BM821" s="209">
        <v>345</v>
      </c>
      <c r="BN821" s="210">
        <v>340</v>
      </c>
      <c r="BO821" s="210" t="s">
        <v>5</v>
      </c>
      <c r="BP821" s="208">
        <v>340</v>
      </c>
      <c r="BQ821" s="209">
        <v>350</v>
      </c>
      <c r="BR821" s="210">
        <v>345</v>
      </c>
      <c r="BS821" s="210">
        <v>-5</v>
      </c>
      <c r="BT821" s="208">
        <v>290</v>
      </c>
      <c r="BU821" s="209">
        <v>300</v>
      </c>
      <c r="BV821" s="210">
        <v>295</v>
      </c>
      <c r="BW821" s="210" t="s">
        <v>5</v>
      </c>
      <c r="BX821" s="208">
        <v>415</v>
      </c>
      <c r="BY821" s="209">
        <v>425</v>
      </c>
      <c r="BZ821" s="210">
        <v>420</v>
      </c>
      <c r="CA821" s="210" t="s">
        <v>5</v>
      </c>
      <c r="CB821" s="208">
        <v>515</v>
      </c>
      <c r="CC821" s="209">
        <v>525</v>
      </c>
      <c r="CD821" s="210">
        <v>520</v>
      </c>
      <c r="CE821" s="210" t="s">
        <v>5</v>
      </c>
      <c r="CF821" s="208">
        <v>335</v>
      </c>
      <c r="CG821" s="209">
        <v>345</v>
      </c>
      <c r="CH821" s="210">
        <v>340</v>
      </c>
      <c r="CI821" s="210" t="s">
        <v>5</v>
      </c>
      <c r="CJ821" s="208">
        <v>325</v>
      </c>
      <c r="CK821" s="209">
        <v>335</v>
      </c>
      <c r="CL821" s="210">
        <v>330</v>
      </c>
      <c r="CM821" s="210">
        <v>-5</v>
      </c>
      <c r="CN821" s="208">
        <v>415</v>
      </c>
      <c r="CO821" s="209">
        <v>425</v>
      </c>
      <c r="CP821" s="210">
        <v>420</v>
      </c>
      <c r="CQ821" s="210" t="s">
        <v>5</v>
      </c>
      <c r="CR821" s="208">
        <v>515</v>
      </c>
      <c r="CS821" s="209">
        <v>525</v>
      </c>
      <c r="CT821" s="210">
        <v>520</v>
      </c>
      <c r="CU821" s="210" t="s">
        <v>5</v>
      </c>
      <c r="CV821" s="208">
        <v>355</v>
      </c>
      <c r="CW821" s="209">
        <v>365</v>
      </c>
      <c r="CX821" s="210">
        <v>360</v>
      </c>
      <c r="CY821" s="210" t="s">
        <v>5</v>
      </c>
      <c r="CZ821" s="208">
        <v>345</v>
      </c>
      <c r="DA821" s="209">
        <v>355</v>
      </c>
      <c r="DB821" s="210">
        <v>350</v>
      </c>
      <c r="DC821" s="210" t="s">
        <v>5</v>
      </c>
      <c r="DD821" s="208">
        <v>415</v>
      </c>
      <c r="DE821" s="209">
        <v>425</v>
      </c>
      <c r="DF821" s="210">
        <v>420</v>
      </c>
      <c r="DG821" s="210" t="s">
        <v>5</v>
      </c>
      <c r="DH821" s="208">
        <v>530</v>
      </c>
      <c r="DI821" s="209">
        <v>540</v>
      </c>
      <c r="DJ821" s="210">
        <v>535</v>
      </c>
      <c r="DK821" s="210" t="s">
        <v>5</v>
      </c>
      <c r="DL821" s="208">
        <v>310</v>
      </c>
      <c r="DM821" s="209">
        <v>320</v>
      </c>
      <c r="DN821" s="210">
        <v>315</v>
      </c>
      <c r="DO821" s="210" t="s">
        <v>5</v>
      </c>
      <c r="DP821" s="208">
        <v>325</v>
      </c>
      <c r="DQ821" s="209">
        <v>335</v>
      </c>
      <c r="DR821" s="210">
        <v>330</v>
      </c>
      <c r="DS821" s="210" t="s">
        <v>5</v>
      </c>
      <c r="DT821" s="208">
        <v>415</v>
      </c>
      <c r="DU821" s="209">
        <v>425</v>
      </c>
      <c r="DV821" s="210">
        <v>420</v>
      </c>
      <c r="DW821" s="210" t="s">
        <v>5</v>
      </c>
      <c r="DX821" s="208">
        <v>515</v>
      </c>
      <c r="DY821" s="209">
        <v>525</v>
      </c>
      <c r="DZ821" s="210">
        <v>520</v>
      </c>
      <c r="EA821" s="210" t="s">
        <v>5</v>
      </c>
      <c r="EB821" s="208">
        <v>350</v>
      </c>
      <c r="EC821" s="209">
        <v>360</v>
      </c>
      <c r="ED821" s="210">
        <v>355</v>
      </c>
      <c r="EE821" s="210" t="s">
        <v>5</v>
      </c>
      <c r="EF821" s="208">
        <v>335</v>
      </c>
      <c r="EG821" s="209">
        <v>345</v>
      </c>
      <c r="EH821" s="210">
        <v>340</v>
      </c>
      <c r="EI821" s="210">
        <v>-10</v>
      </c>
      <c r="EJ821" s="208">
        <v>405</v>
      </c>
      <c r="EK821" s="209">
        <v>415</v>
      </c>
      <c r="EL821" s="210">
        <v>410</v>
      </c>
      <c r="EM821" s="210" t="s">
        <v>5</v>
      </c>
      <c r="EN821" s="208">
        <v>560</v>
      </c>
      <c r="EO821" s="209">
        <v>570</v>
      </c>
      <c r="EP821" s="210">
        <v>565</v>
      </c>
      <c r="EQ821" s="210" t="s">
        <v>5</v>
      </c>
      <c r="ER821" s="208">
        <v>295</v>
      </c>
      <c r="ES821" s="209">
        <v>305</v>
      </c>
      <c r="ET821" s="210">
        <v>300</v>
      </c>
      <c r="EU821" s="210" t="s">
        <v>5</v>
      </c>
      <c r="EV821" s="208">
        <v>305</v>
      </c>
      <c r="EW821" s="209">
        <v>315</v>
      </c>
      <c r="EX821" s="210">
        <v>310</v>
      </c>
      <c r="EY821" s="210" t="s">
        <v>5</v>
      </c>
      <c r="EZ821" s="208">
        <v>405</v>
      </c>
      <c r="FA821" s="209">
        <v>415</v>
      </c>
      <c r="FB821" s="210">
        <v>410</v>
      </c>
      <c r="FC821" s="210" t="s">
        <v>5</v>
      </c>
      <c r="FD821" s="208">
        <v>400</v>
      </c>
      <c r="FE821" s="209">
        <v>410</v>
      </c>
      <c r="FF821" s="210">
        <v>405</v>
      </c>
      <c r="FG821" s="210" t="s">
        <v>5</v>
      </c>
      <c r="FH821" s="208">
        <v>330</v>
      </c>
      <c r="FI821" s="209">
        <v>340</v>
      </c>
      <c r="FJ821" s="210">
        <v>335</v>
      </c>
      <c r="FK821" s="210">
        <v>-15</v>
      </c>
      <c r="FL821" s="208">
        <v>330</v>
      </c>
      <c r="FM821" s="209">
        <v>340</v>
      </c>
      <c r="FN821" s="210">
        <v>335</v>
      </c>
      <c r="FO821" s="210">
        <v>-5</v>
      </c>
      <c r="FT821" s="208">
        <v>475</v>
      </c>
      <c r="FU821" s="209">
        <v>485</v>
      </c>
      <c r="FV821" s="210">
        <v>480</v>
      </c>
      <c r="FW821" s="210" t="s">
        <v>5</v>
      </c>
      <c r="FX821" s="208">
        <v>305</v>
      </c>
      <c r="FY821" s="209">
        <v>315</v>
      </c>
      <c r="FZ821" s="210">
        <v>310</v>
      </c>
      <c r="GA821" s="210">
        <v>-5</v>
      </c>
      <c r="GB821" s="208">
        <v>445</v>
      </c>
      <c r="GC821" s="209">
        <v>455</v>
      </c>
      <c r="GD821" s="210">
        <v>450</v>
      </c>
      <c r="GE821" s="210" t="s">
        <v>5</v>
      </c>
      <c r="GF821" s="208">
        <v>435</v>
      </c>
      <c r="GG821" s="209">
        <v>445</v>
      </c>
      <c r="GH821" s="210">
        <v>440</v>
      </c>
      <c r="GI821" s="210" t="s">
        <v>5</v>
      </c>
      <c r="GJ821" s="208">
        <v>425</v>
      </c>
      <c r="GK821" s="209">
        <v>435</v>
      </c>
      <c r="GL821" s="210">
        <v>430</v>
      </c>
      <c r="GM821" s="210" t="s">
        <v>5</v>
      </c>
      <c r="GN821" s="208">
        <v>620</v>
      </c>
      <c r="GO821" s="209">
        <v>630</v>
      </c>
      <c r="GP821" s="210">
        <v>625</v>
      </c>
      <c r="GQ821" s="210" t="s">
        <v>5</v>
      </c>
    </row>
    <row r="822" spans="1:199" ht="15.5" x14ac:dyDescent="0.35">
      <c r="A822">
        <f t="shared" si="0"/>
        <v>8</v>
      </c>
      <c r="B822">
        <f t="shared" si="1"/>
        <v>2025</v>
      </c>
      <c r="C822" s="73">
        <f t="shared" ref="C822:C829" si="690">C821+7</f>
        <v>45884</v>
      </c>
      <c r="D822" s="95">
        <v>395</v>
      </c>
      <c r="E822" s="95">
        <v>405</v>
      </c>
      <c r="F822" s="95">
        <v>400</v>
      </c>
      <c r="G822" s="106" t="s">
        <v>5</v>
      </c>
      <c r="H822" s="115">
        <v>380</v>
      </c>
      <c r="I822" s="95">
        <v>390</v>
      </c>
      <c r="J822" s="95">
        <v>385</v>
      </c>
      <c r="K822" s="106" t="s">
        <v>5</v>
      </c>
      <c r="L822" s="115">
        <v>425</v>
      </c>
      <c r="M822" s="95">
        <v>435</v>
      </c>
      <c r="N822" s="95">
        <v>430</v>
      </c>
      <c r="O822" s="106" t="s">
        <v>5</v>
      </c>
      <c r="P822" s="115">
        <v>370</v>
      </c>
      <c r="Q822" s="95">
        <v>380</v>
      </c>
      <c r="R822" s="95">
        <v>375</v>
      </c>
      <c r="S822" s="106">
        <v>-10</v>
      </c>
      <c r="T822" s="115">
        <v>325</v>
      </c>
      <c r="U822" s="95">
        <v>335</v>
      </c>
      <c r="V822" s="95">
        <v>330</v>
      </c>
      <c r="W822" s="106" t="s">
        <v>5</v>
      </c>
      <c r="X822" s="115">
        <v>310</v>
      </c>
      <c r="Y822" s="95">
        <v>320</v>
      </c>
      <c r="Z822" s="95">
        <v>315</v>
      </c>
      <c r="AA822" s="106" t="s">
        <v>5</v>
      </c>
      <c r="AB822" s="115">
        <v>405</v>
      </c>
      <c r="AC822" s="95">
        <v>415</v>
      </c>
      <c r="AD822" s="95">
        <v>410</v>
      </c>
      <c r="AE822" s="106" t="s">
        <v>5</v>
      </c>
      <c r="AF822" s="115">
        <v>350</v>
      </c>
      <c r="AG822" s="95">
        <v>360</v>
      </c>
      <c r="AH822" s="95">
        <v>355</v>
      </c>
      <c r="AI822" s="106" t="s">
        <v>5</v>
      </c>
      <c r="AJ822" s="115">
        <v>325</v>
      </c>
      <c r="AK822" s="95">
        <v>335</v>
      </c>
      <c r="AL822" s="95">
        <v>330</v>
      </c>
      <c r="AM822" s="106">
        <v>-5</v>
      </c>
      <c r="AN822" s="115">
        <v>310</v>
      </c>
      <c r="AO822" s="95">
        <v>320</v>
      </c>
      <c r="AP822" s="95">
        <v>315</v>
      </c>
      <c r="AQ822" s="106" t="s">
        <v>5</v>
      </c>
      <c r="AR822" s="115">
        <v>415</v>
      </c>
      <c r="AS822" s="95">
        <v>425</v>
      </c>
      <c r="AT822" s="95">
        <v>420</v>
      </c>
      <c r="AU822" s="106" t="s">
        <v>5</v>
      </c>
      <c r="AV822" s="115">
        <v>350</v>
      </c>
      <c r="AW822" s="95">
        <v>360</v>
      </c>
      <c r="AX822" s="95">
        <v>355</v>
      </c>
      <c r="AY822" s="106" t="s">
        <v>5</v>
      </c>
      <c r="AZ822" s="115">
        <v>315</v>
      </c>
      <c r="BA822" s="95">
        <v>325</v>
      </c>
      <c r="BB822" s="95">
        <v>320</v>
      </c>
      <c r="BC822" s="106">
        <v>-10</v>
      </c>
      <c r="BD822" s="115">
        <v>295</v>
      </c>
      <c r="BE822" s="95">
        <v>305</v>
      </c>
      <c r="BF822" s="95">
        <v>300</v>
      </c>
      <c r="BG822" s="106" t="s">
        <v>5</v>
      </c>
      <c r="BH822" s="115">
        <v>395</v>
      </c>
      <c r="BI822" s="95">
        <v>405</v>
      </c>
      <c r="BJ822" s="95">
        <v>400</v>
      </c>
      <c r="BK822" s="106" t="s">
        <v>5</v>
      </c>
      <c r="BL822" s="115">
        <v>335</v>
      </c>
      <c r="BM822" s="95">
        <v>345</v>
      </c>
      <c r="BN822" s="95">
        <v>340</v>
      </c>
      <c r="BO822" s="106" t="s">
        <v>5</v>
      </c>
      <c r="BP822" s="115">
        <v>335</v>
      </c>
      <c r="BQ822" s="95">
        <v>345</v>
      </c>
      <c r="BR822" s="95">
        <v>340</v>
      </c>
      <c r="BS822" s="106">
        <v>-5</v>
      </c>
      <c r="BT822" s="115">
        <v>280</v>
      </c>
      <c r="BU822" s="95">
        <v>290</v>
      </c>
      <c r="BV822" s="95">
        <v>285</v>
      </c>
      <c r="BW822" s="106">
        <v>-10</v>
      </c>
      <c r="BX822" s="115">
        <v>415</v>
      </c>
      <c r="BY822" s="95">
        <v>425</v>
      </c>
      <c r="BZ822" s="95">
        <v>420</v>
      </c>
      <c r="CA822" s="106" t="s">
        <v>5</v>
      </c>
      <c r="CB822" s="115">
        <v>520</v>
      </c>
      <c r="CC822" s="95">
        <v>530</v>
      </c>
      <c r="CD822" s="95">
        <v>525</v>
      </c>
      <c r="CE822" s="106">
        <v>5</v>
      </c>
      <c r="CF822" s="115">
        <v>335</v>
      </c>
      <c r="CG822" s="95">
        <v>345</v>
      </c>
      <c r="CH822" s="95">
        <v>340</v>
      </c>
      <c r="CI822" s="106" t="s">
        <v>5</v>
      </c>
      <c r="CJ822" s="115">
        <v>325</v>
      </c>
      <c r="CK822" s="95">
        <v>335</v>
      </c>
      <c r="CL822" s="95">
        <v>330</v>
      </c>
      <c r="CM822" s="106" t="s">
        <v>5</v>
      </c>
      <c r="CN822" s="115">
        <v>415</v>
      </c>
      <c r="CO822" s="95">
        <v>425</v>
      </c>
      <c r="CP822" s="95">
        <v>420</v>
      </c>
      <c r="CQ822" s="106" t="s">
        <v>5</v>
      </c>
      <c r="CR822" s="115">
        <v>520</v>
      </c>
      <c r="CS822" s="95">
        <v>530</v>
      </c>
      <c r="CT822" s="95">
        <v>525</v>
      </c>
      <c r="CU822" s="106">
        <v>5</v>
      </c>
      <c r="CV822" s="115">
        <v>355</v>
      </c>
      <c r="CW822" s="95">
        <v>365</v>
      </c>
      <c r="CX822" s="95">
        <v>360</v>
      </c>
      <c r="CY822" s="106" t="s">
        <v>5</v>
      </c>
      <c r="CZ822" s="115">
        <v>345</v>
      </c>
      <c r="DA822" s="95">
        <v>355</v>
      </c>
      <c r="DB822" s="95">
        <v>350</v>
      </c>
      <c r="DC822" s="106" t="s">
        <v>5</v>
      </c>
      <c r="DD822" s="115">
        <v>415</v>
      </c>
      <c r="DE822" s="95">
        <v>425</v>
      </c>
      <c r="DF822" s="95">
        <v>420</v>
      </c>
      <c r="DG822" s="106" t="s">
        <v>5</v>
      </c>
      <c r="DH822" s="115">
        <v>535</v>
      </c>
      <c r="DI822" s="95">
        <v>545</v>
      </c>
      <c r="DJ822" s="95">
        <v>540</v>
      </c>
      <c r="DK822" s="106">
        <v>5</v>
      </c>
      <c r="DL822" s="115">
        <v>310</v>
      </c>
      <c r="DM822" s="95">
        <v>320</v>
      </c>
      <c r="DN822" s="95">
        <v>315</v>
      </c>
      <c r="DO822" s="106" t="s">
        <v>5</v>
      </c>
      <c r="DP822" s="115">
        <v>325</v>
      </c>
      <c r="DQ822" s="95">
        <v>335</v>
      </c>
      <c r="DR822" s="95">
        <v>330</v>
      </c>
      <c r="DS822" s="106" t="s">
        <v>5</v>
      </c>
      <c r="DT822" s="115">
        <v>415</v>
      </c>
      <c r="DU822" s="95">
        <v>425</v>
      </c>
      <c r="DV822" s="95">
        <v>420</v>
      </c>
      <c r="DW822" s="106" t="s">
        <v>5</v>
      </c>
      <c r="DX822" s="115">
        <v>520</v>
      </c>
      <c r="DY822" s="95">
        <v>530</v>
      </c>
      <c r="DZ822" s="95">
        <v>525</v>
      </c>
      <c r="EA822" s="106">
        <v>5</v>
      </c>
      <c r="EB822" s="115">
        <v>350</v>
      </c>
      <c r="EC822" s="95">
        <v>360</v>
      </c>
      <c r="ED822" s="95">
        <v>355</v>
      </c>
      <c r="EE822" s="106" t="s">
        <v>5</v>
      </c>
      <c r="EF822" s="115">
        <v>325</v>
      </c>
      <c r="EG822" s="95">
        <v>335</v>
      </c>
      <c r="EH822" s="95">
        <v>330</v>
      </c>
      <c r="EI822" s="106">
        <v>-10</v>
      </c>
      <c r="EJ822" s="115">
        <v>405</v>
      </c>
      <c r="EK822" s="95">
        <v>415</v>
      </c>
      <c r="EL822" s="95">
        <v>410</v>
      </c>
      <c r="EM822" s="106" t="s">
        <v>5</v>
      </c>
      <c r="EN822" s="115">
        <v>565</v>
      </c>
      <c r="EO822" s="95">
        <v>575</v>
      </c>
      <c r="EP822" s="95">
        <v>570</v>
      </c>
      <c r="EQ822" s="106">
        <v>5</v>
      </c>
      <c r="ER822" s="115">
        <v>290</v>
      </c>
      <c r="ES822" s="95">
        <v>300</v>
      </c>
      <c r="ET822" s="95">
        <v>295</v>
      </c>
      <c r="EU822" s="106">
        <v>-5</v>
      </c>
      <c r="EV822" s="115">
        <v>305</v>
      </c>
      <c r="EW822" s="95">
        <v>315</v>
      </c>
      <c r="EX822" s="95">
        <v>310</v>
      </c>
      <c r="EY822" s="106" t="s">
        <v>5</v>
      </c>
      <c r="EZ822" s="115">
        <v>405</v>
      </c>
      <c r="FA822" s="95">
        <v>415</v>
      </c>
      <c r="FB822" s="95">
        <v>410</v>
      </c>
      <c r="FC822" s="106" t="s">
        <v>5</v>
      </c>
      <c r="FD822" s="115">
        <v>400</v>
      </c>
      <c r="FE822" s="95">
        <v>410</v>
      </c>
      <c r="FF822" s="95">
        <v>405</v>
      </c>
      <c r="FG822" s="106" t="s">
        <v>5</v>
      </c>
      <c r="FH822" s="115">
        <v>325</v>
      </c>
      <c r="FI822" s="95">
        <v>335</v>
      </c>
      <c r="FJ822" s="95">
        <v>330</v>
      </c>
      <c r="FK822" s="106">
        <v>-5</v>
      </c>
      <c r="FL822" s="115">
        <v>345</v>
      </c>
      <c r="FM822" s="95">
        <v>355</v>
      </c>
      <c r="FN822" s="95">
        <v>350</v>
      </c>
      <c r="FO822" s="106">
        <v>15</v>
      </c>
      <c r="FT822" s="115">
        <v>395</v>
      </c>
      <c r="FU822" s="95">
        <v>405</v>
      </c>
      <c r="FV822" s="95">
        <v>400</v>
      </c>
      <c r="FW822" s="106">
        <v>-80</v>
      </c>
      <c r="FX822" s="115">
        <v>320</v>
      </c>
      <c r="FY822" s="95">
        <v>330</v>
      </c>
      <c r="FZ822" s="95">
        <v>325</v>
      </c>
      <c r="GA822" s="106">
        <v>15</v>
      </c>
      <c r="GB822" s="115">
        <v>445</v>
      </c>
      <c r="GC822" s="95">
        <v>455</v>
      </c>
      <c r="GD822" s="95">
        <v>450</v>
      </c>
      <c r="GE822" s="106" t="s">
        <v>5</v>
      </c>
      <c r="GF822" s="115">
        <v>435</v>
      </c>
      <c r="GG822" s="95">
        <v>445</v>
      </c>
      <c r="GH822" s="95">
        <v>440</v>
      </c>
      <c r="GI822" s="106" t="s">
        <v>5</v>
      </c>
      <c r="GJ822" s="115">
        <v>425</v>
      </c>
      <c r="GK822" s="95">
        <v>435</v>
      </c>
      <c r="GL822" s="95">
        <v>430</v>
      </c>
      <c r="GM822" s="106" t="s">
        <v>5</v>
      </c>
      <c r="GN822" s="115">
        <v>625</v>
      </c>
      <c r="GO822" s="95">
        <v>635</v>
      </c>
      <c r="GP822" s="95">
        <v>630</v>
      </c>
      <c r="GQ822" s="106">
        <v>5</v>
      </c>
    </row>
    <row r="823" spans="1:199" ht="15.5" x14ac:dyDescent="0.35">
      <c r="A823">
        <f t="shared" si="0"/>
        <v>8</v>
      </c>
      <c r="B823">
        <f t="shared" si="1"/>
        <v>2025</v>
      </c>
      <c r="C823" s="73">
        <f t="shared" si="690"/>
        <v>45891</v>
      </c>
      <c r="D823" s="224">
        <v>395</v>
      </c>
      <c r="E823" s="225">
        <v>405</v>
      </c>
      <c r="F823" s="225">
        <v>400</v>
      </c>
      <c r="G823" s="226"/>
      <c r="H823" s="224">
        <v>380</v>
      </c>
      <c r="I823" s="225">
        <v>390</v>
      </c>
      <c r="J823" s="225">
        <v>385</v>
      </c>
      <c r="K823" s="226"/>
      <c r="L823" s="224">
        <v>425</v>
      </c>
      <c r="M823" s="225">
        <v>435</v>
      </c>
      <c r="N823" s="225">
        <v>430</v>
      </c>
      <c r="O823" s="226"/>
      <c r="P823" s="224">
        <v>370</v>
      </c>
      <c r="Q823" s="225">
        <v>380</v>
      </c>
      <c r="R823" s="225">
        <v>375</v>
      </c>
      <c r="S823" s="226"/>
      <c r="T823" s="224">
        <v>322.5</v>
      </c>
      <c r="U823" s="225">
        <v>332.5</v>
      </c>
      <c r="V823" s="225">
        <v>327.5</v>
      </c>
      <c r="W823" s="226"/>
      <c r="X823" s="224">
        <v>307.5</v>
      </c>
      <c r="Y823" s="225">
        <v>317.5</v>
      </c>
      <c r="Z823" s="225">
        <v>312.5</v>
      </c>
      <c r="AA823" s="226"/>
      <c r="AB823" s="224">
        <v>405</v>
      </c>
      <c r="AC823" s="225">
        <v>415</v>
      </c>
      <c r="AD823" s="225">
        <v>410</v>
      </c>
      <c r="AE823" s="226"/>
      <c r="AF823" s="224">
        <v>350</v>
      </c>
      <c r="AG823" s="225">
        <v>360</v>
      </c>
      <c r="AH823" s="225">
        <v>355</v>
      </c>
      <c r="AI823" s="226"/>
      <c r="AJ823" s="224">
        <v>325</v>
      </c>
      <c r="AK823" s="225">
        <v>335</v>
      </c>
      <c r="AL823" s="225">
        <v>330</v>
      </c>
      <c r="AM823" s="226"/>
      <c r="AN823" s="224">
        <v>310</v>
      </c>
      <c r="AO823" s="225">
        <v>320</v>
      </c>
      <c r="AP823" s="225">
        <v>315</v>
      </c>
      <c r="AQ823" s="226"/>
      <c r="AR823" s="224">
        <v>415</v>
      </c>
      <c r="AS823" s="225">
        <v>425</v>
      </c>
      <c r="AT823" s="225">
        <v>420</v>
      </c>
      <c r="AU823" s="226"/>
      <c r="AV823" s="224">
        <v>347.5</v>
      </c>
      <c r="AW823" s="225">
        <v>357.5</v>
      </c>
      <c r="AX823" s="225">
        <v>352.5</v>
      </c>
      <c r="AY823" s="226"/>
      <c r="AZ823" s="224">
        <v>320</v>
      </c>
      <c r="BA823" s="225">
        <v>330</v>
      </c>
      <c r="BB823" s="225">
        <v>325</v>
      </c>
      <c r="BC823" s="226"/>
      <c r="BD823" s="224">
        <v>300</v>
      </c>
      <c r="BE823" s="225">
        <v>310</v>
      </c>
      <c r="BF823" s="225">
        <v>305</v>
      </c>
      <c r="BG823" s="226"/>
      <c r="BH823" s="224">
        <v>395</v>
      </c>
      <c r="BI823" s="225">
        <v>405</v>
      </c>
      <c r="BJ823" s="225">
        <v>400</v>
      </c>
      <c r="BK823" s="226"/>
      <c r="BL823" s="224">
        <v>335</v>
      </c>
      <c r="BM823" s="225">
        <v>345</v>
      </c>
      <c r="BN823" s="225">
        <v>340</v>
      </c>
      <c r="BO823" s="226"/>
      <c r="BP823" s="224">
        <v>337.5</v>
      </c>
      <c r="BQ823" s="225">
        <v>347.5</v>
      </c>
      <c r="BR823" s="225">
        <v>342.5</v>
      </c>
      <c r="BS823" s="226"/>
      <c r="BT823" s="224">
        <v>277.5</v>
      </c>
      <c r="BU823" s="225">
        <v>287.5</v>
      </c>
      <c r="BV823" s="225">
        <v>282.5</v>
      </c>
      <c r="BW823" s="226"/>
      <c r="BX823" s="224">
        <v>415</v>
      </c>
      <c r="BY823" s="225">
        <v>425</v>
      </c>
      <c r="BZ823" s="225">
        <v>420</v>
      </c>
      <c r="CA823" s="226"/>
      <c r="CB823" s="224">
        <v>520</v>
      </c>
      <c r="CC823" s="225">
        <v>530</v>
      </c>
      <c r="CD823" s="225">
        <v>525</v>
      </c>
      <c r="CE823" s="226"/>
      <c r="CF823" s="224">
        <v>332.5</v>
      </c>
      <c r="CG823" s="225">
        <v>342.5</v>
      </c>
      <c r="CH823" s="225">
        <v>337.5</v>
      </c>
      <c r="CI823" s="226"/>
      <c r="CJ823" s="224">
        <v>322.5</v>
      </c>
      <c r="CK823" s="225">
        <v>332.5</v>
      </c>
      <c r="CL823" s="225">
        <v>327.5</v>
      </c>
      <c r="CM823" s="226"/>
      <c r="CN823" s="224">
        <v>415</v>
      </c>
      <c r="CO823" s="225">
        <v>425</v>
      </c>
      <c r="CP823" s="225">
        <v>420</v>
      </c>
      <c r="CQ823" s="226"/>
      <c r="CR823" s="224">
        <v>520</v>
      </c>
      <c r="CS823" s="225">
        <v>530</v>
      </c>
      <c r="CT823" s="225">
        <v>525</v>
      </c>
      <c r="CU823" s="226"/>
      <c r="CV823" s="224">
        <v>355</v>
      </c>
      <c r="CW823" s="225">
        <v>365</v>
      </c>
      <c r="CX823" s="225">
        <v>360</v>
      </c>
      <c r="CY823" s="226"/>
      <c r="CZ823" s="224">
        <v>340</v>
      </c>
      <c r="DA823" s="225">
        <v>350</v>
      </c>
      <c r="DB823" s="225">
        <v>345</v>
      </c>
      <c r="DC823" s="226"/>
      <c r="DD823" s="224">
        <v>415</v>
      </c>
      <c r="DE823" s="225">
        <v>425</v>
      </c>
      <c r="DF823" s="225">
        <v>420</v>
      </c>
      <c r="DG823" s="226"/>
      <c r="DH823" s="224">
        <v>535</v>
      </c>
      <c r="DI823" s="225">
        <v>545</v>
      </c>
      <c r="DJ823" s="225">
        <v>540</v>
      </c>
      <c r="DK823" s="226"/>
      <c r="DL823" s="224">
        <v>310</v>
      </c>
      <c r="DM823" s="225">
        <v>320</v>
      </c>
      <c r="DN823" s="225">
        <v>315</v>
      </c>
      <c r="DO823" s="226"/>
      <c r="DP823" s="224">
        <v>320</v>
      </c>
      <c r="DQ823" s="225">
        <v>330</v>
      </c>
      <c r="DR823" s="225">
        <v>325</v>
      </c>
      <c r="DS823" s="226"/>
      <c r="DT823" s="224">
        <v>415</v>
      </c>
      <c r="DU823" s="225">
        <v>425</v>
      </c>
      <c r="DV823" s="225">
        <v>420</v>
      </c>
      <c r="DW823" s="226"/>
      <c r="DX823" s="224">
        <v>520</v>
      </c>
      <c r="DY823" s="225">
        <v>530</v>
      </c>
      <c r="DZ823" s="225">
        <v>525</v>
      </c>
      <c r="EA823" s="226"/>
      <c r="EB823" s="224">
        <v>347.5</v>
      </c>
      <c r="EC823" s="225">
        <v>357.5</v>
      </c>
      <c r="ED823" s="225">
        <v>352.5</v>
      </c>
      <c r="EE823" s="226"/>
      <c r="EF823" s="224">
        <v>325</v>
      </c>
      <c r="EG823" s="225">
        <v>335</v>
      </c>
      <c r="EH823" s="225">
        <v>330</v>
      </c>
      <c r="EI823" s="226"/>
      <c r="EJ823" s="224">
        <v>405</v>
      </c>
      <c r="EK823" s="225">
        <v>415</v>
      </c>
      <c r="EL823" s="225">
        <v>410</v>
      </c>
      <c r="EM823" s="226"/>
      <c r="EN823" s="224">
        <v>565</v>
      </c>
      <c r="EO823" s="225">
        <v>575</v>
      </c>
      <c r="EP823" s="225">
        <v>570</v>
      </c>
      <c r="EQ823" s="226"/>
      <c r="ER823" s="224">
        <v>292.5</v>
      </c>
      <c r="ES823" s="225">
        <v>302.5</v>
      </c>
      <c r="ET823" s="225">
        <v>297.5</v>
      </c>
      <c r="EU823" s="226"/>
      <c r="EV823" s="224">
        <v>300</v>
      </c>
      <c r="EW823" s="225">
        <v>310</v>
      </c>
      <c r="EX823" s="225">
        <v>305</v>
      </c>
      <c r="EY823" s="226"/>
      <c r="EZ823" s="224">
        <v>405</v>
      </c>
      <c r="FA823" s="225">
        <v>415</v>
      </c>
      <c r="FB823" s="225">
        <v>410</v>
      </c>
      <c r="FC823" s="226"/>
      <c r="FD823" s="224">
        <v>400</v>
      </c>
      <c r="FE823" s="225">
        <v>410</v>
      </c>
      <c r="FF823" s="225">
        <v>405</v>
      </c>
      <c r="FG823" s="226"/>
      <c r="FH823" s="224">
        <v>320</v>
      </c>
      <c r="FI823" s="225">
        <v>330</v>
      </c>
      <c r="FJ823" s="225">
        <v>325</v>
      </c>
      <c r="FK823" s="226"/>
      <c r="FL823" s="224">
        <v>335</v>
      </c>
      <c r="FM823" s="225">
        <v>345</v>
      </c>
      <c r="FN823" s="225">
        <v>340</v>
      </c>
      <c r="FO823" s="226"/>
      <c r="FP823" s="224"/>
      <c r="FQ823" s="225"/>
      <c r="FR823" s="225"/>
      <c r="FS823" s="226"/>
      <c r="FT823" s="224">
        <v>395</v>
      </c>
      <c r="FU823" s="225">
        <v>405</v>
      </c>
      <c r="FV823" s="225">
        <v>400</v>
      </c>
      <c r="FW823" s="226"/>
      <c r="FX823" s="224">
        <v>322.5</v>
      </c>
      <c r="FY823" s="225">
        <v>332.5</v>
      </c>
      <c r="FZ823" s="225">
        <v>327.5</v>
      </c>
      <c r="GA823" s="226"/>
      <c r="GB823" s="224">
        <v>445</v>
      </c>
      <c r="GC823" s="225">
        <v>455</v>
      </c>
      <c r="GD823" s="225">
        <v>450</v>
      </c>
      <c r="GE823" s="226"/>
      <c r="GF823" s="224">
        <v>430</v>
      </c>
      <c r="GG823" s="225">
        <v>440</v>
      </c>
      <c r="GH823" s="225">
        <v>435</v>
      </c>
      <c r="GI823" s="226"/>
      <c r="GJ823" s="224">
        <v>425</v>
      </c>
      <c r="GK823" s="225">
        <v>435</v>
      </c>
      <c r="GL823" s="225">
        <v>430</v>
      </c>
      <c r="GM823" s="226"/>
      <c r="GN823" s="224">
        <v>625</v>
      </c>
      <c r="GO823" s="225">
        <v>635</v>
      </c>
      <c r="GP823" s="225">
        <v>630</v>
      </c>
      <c r="GQ823" s="110"/>
    </row>
    <row r="824" spans="1:199" ht="15.5" x14ac:dyDescent="0.35">
      <c r="A824">
        <f t="shared" si="0"/>
        <v>8</v>
      </c>
      <c r="B824">
        <f t="shared" si="1"/>
        <v>2025</v>
      </c>
      <c r="C824" s="73">
        <f t="shared" si="690"/>
        <v>45898</v>
      </c>
      <c r="D824" s="95">
        <v>395</v>
      </c>
      <c r="E824" s="95">
        <v>405</v>
      </c>
      <c r="F824" s="95">
        <v>400</v>
      </c>
      <c r="G824" s="106" t="s">
        <v>5</v>
      </c>
      <c r="H824" s="115">
        <v>380</v>
      </c>
      <c r="I824" s="95">
        <v>390</v>
      </c>
      <c r="J824" s="95">
        <v>385</v>
      </c>
      <c r="K824" s="106" t="s">
        <v>5</v>
      </c>
      <c r="L824" s="115">
        <v>425</v>
      </c>
      <c r="M824" s="95">
        <v>435</v>
      </c>
      <c r="N824" s="95">
        <v>430</v>
      </c>
      <c r="O824" s="106" t="s">
        <v>5</v>
      </c>
      <c r="P824" s="115">
        <v>370</v>
      </c>
      <c r="Q824" s="95">
        <v>380</v>
      </c>
      <c r="R824" s="95">
        <v>375</v>
      </c>
      <c r="S824" s="106" t="s">
        <v>5</v>
      </c>
      <c r="T824" s="115">
        <v>320</v>
      </c>
      <c r="U824" s="95">
        <v>330</v>
      </c>
      <c r="V824" s="95">
        <v>325</v>
      </c>
      <c r="W824" s="106">
        <v>-5</v>
      </c>
      <c r="X824" s="115">
        <v>305</v>
      </c>
      <c r="Y824" s="95">
        <v>315</v>
      </c>
      <c r="Z824" s="95">
        <v>310</v>
      </c>
      <c r="AA824" s="106">
        <v>-5</v>
      </c>
      <c r="AB824" s="115">
        <v>405</v>
      </c>
      <c r="AC824" s="95">
        <v>415</v>
      </c>
      <c r="AD824" s="95">
        <v>410</v>
      </c>
      <c r="AE824" s="106" t="s">
        <v>5</v>
      </c>
      <c r="AF824" s="115">
        <v>350</v>
      </c>
      <c r="AG824" s="95">
        <v>360</v>
      </c>
      <c r="AH824" s="95">
        <v>355</v>
      </c>
      <c r="AI824" s="106" t="s">
        <v>5</v>
      </c>
      <c r="AJ824" s="115">
        <v>325</v>
      </c>
      <c r="AK824" s="95">
        <v>335</v>
      </c>
      <c r="AL824" s="95">
        <v>330</v>
      </c>
      <c r="AM824" s="106" t="s">
        <v>5</v>
      </c>
      <c r="AN824" s="115">
        <v>310</v>
      </c>
      <c r="AO824" s="95">
        <v>320</v>
      </c>
      <c r="AP824" s="95">
        <v>315</v>
      </c>
      <c r="AQ824" s="106" t="s">
        <v>5</v>
      </c>
      <c r="AR824" s="115">
        <v>415</v>
      </c>
      <c r="AS824" s="95">
        <v>425</v>
      </c>
      <c r="AT824" s="95">
        <v>420</v>
      </c>
      <c r="AU824" s="106" t="s">
        <v>5</v>
      </c>
      <c r="AV824" s="115">
        <v>345</v>
      </c>
      <c r="AW824" s="95">
        <v>355</v>
      </c>
      <c r="AX824" s="95">
        <v>350</v>
      </c>
      <c r="AY824" s="106">
        <v>-5</v>
      </c>
      <c r="AZ824" s="115">
        <v>325</v>
      </c>
      <c r="BA824" s="95">
        <v>335</v>
      </c>
      <c r="BB824" s="95">
        <v>330</v>
      </c>
      <c r="BC824" s="106">
        <v>10</v>
      </c>
      <c r="BD824" s="115">
        <v>305</v>
      </c>
      <c r="BE824" s="95">
        <v>315</v>
      </c>
      <c r="BF824" s="95">
        <v>310</v>
      </c>
      <c r="BG824" s="106">
        <v>10</v>
      </c>
      <c r="BH824" s="115">
        <v>395</v>
      </c>
      <c r="BI824" s="95">
        <v>405</v>
      </c>
      <c r="BJ824" s="95">
        <v>400</v>
      </c>
      <c r="BK824" s="106" t="s">
        <v>5</v>
      </c>
      <c r="BL824" s="115">
        <v>335</v>
      </c>
      <c r="BM824" s="95">
        <v>345</v>
      </c>
      <c r="BN824" s="95">
        <v>340</v>
      </c>
      <c r="BO824" s="106" t="s">
        <v>5</v>
      </c>
      <c r="BP824" s="115">
        <v>340</v>
      </c>
      <c r="BQ824" s="95">
        <v>350</v>
      </c>
      <c r="BR824" s="95">
        <v>345</v>
      </c>
      <c r="BS824" s="106">
        <v>5</v>
      </c>
      <c r="BT824" s="115">
        <v>275</v>
      </c>
      <c r="BU824" s="95">
        <v>285</v>
      </c>
      <c r="BV824" s="95">
        <v>280</v>
      </c>
      <c r="BW824" s="106">
        <v>-5</v>
      </c>
      <c r="BX824" s="115">
        <v>415</v>
      </c>
      <c r="BY824" s="95">
        <v>425</v>
      </c>
      <c r="BZ824" s="95">
        <v>420</v>
      </c>
      <c r="CA824" s="106" t="s">
        <v>5</v>
      </c>
      <c r="CB824" s="115">
        <v>520</v>
      </c>
      <c r="CC824" s="95">
        <v>530</v>
      </c>
      <c r="CD824" s="95">
        <v>525</v>
      </c>
      <c r="CE824" s="106" t="s">
        <v>5</v>
      </c>
      <c r="CF824" s="115">
        <v>330</v>
      </c>
      <c r="CG824" s="95">
        <v>340</v>
      </c>
      <c r="CH824" s="95">
        <v>335</v>
      </c>
      <c r="CI824" s="106">
        <v>-5</v>
      </c>
      <c r="CJ824" s="115">
        <v>320</v>
      </c>
      <c r="CK824" s="95">
        <v>330</v>
      </c>
      <c r="CL824" s="95">
        <v>325</v>
      </c>
      <c r="CM824" s="106">
        <v>-5</v>
      </c>
      <c r="CN824" s="115">
        <v>415</v>
      </c>
      <c r="CO824" s="95">
        <v>425</v>
      </c>
      <c r="CP824" s="95">
        <v>420</v>
      </c>
      <c r="CQ824" s="106" t="s">
        <v>5</v>
      </c>
      <c r="CR824" s="115">
        <v>520</v>
      </c>
      <c r="CS824" s="95">
        <v>530</v>
      </c>
      <c r="CT824" s="95">
        <v>525</v>
      </c>
      <c r="CU824" s="106" t="s">
        <v>5</v>
      </c>
      <c r="CV824" s="115">
        <v>355</v>
      </c>
      <c r="CW824" s="95">
        <v>365</v>
      </c>
      <c r="CX824" s="95">
        <v>360</v>
      </c>
      <c r="CY824" s="106" t="s">
        <v>5</v>
      </c>
      <c r="CZ824" s="115">
        <v>335</v>
      </c>
      <c r="DA824" s="95">
        <v>345</v>
      </c>
      <c r="DB824" s="95">
        <v>340</v>
      </c>
      <c r="DC824" s="106">
        <v>-10</v>
      </c>
      <c r="DD824" s="115">
        <v>415</v>
      </c>
      <c r="DE824" s="95">
        <v>425</v>
      </c>
      <c r="DF824" s="95">
        <v>420</v>
      </c>
      <c r="DG824" s="106" t="s">
        <v>5</v>
      </c>
      <c r="DH824" s="115">
        <v>535</v>
      </c>
      <c r="DI824" s="95">
        <v>545</v>
      </c>
      <c r="DJ824" s="95">
        <v>540</v>
      </c>
      <c r="DK824" s="106" t="s">
        <v>5</v>
      </c>
      <c r="DL824" s="115">
        <v>310</v>
      </c>
      <c r="DM824" s="95">
        <v>320</v>
      </c>
      <c r="DN824" s="95">
        <v>315</v>
      </c>
      <c r="DO824" s="106" t="s">
        <v>5</v>
      </c>
      <c r="DP824" s="115">
        <v>315</v>
      </c>
      <c r="DQ824" s="95">
        <v>325</v>
      </c>
      <c r="DR824" s="95">
        <v>320</v>
      </c>
      <c r="DS824" s="106">
        <v>-10</v>
      </c>
      <c r="DT824" s="115">
        <v>415</v>
      </c>
      <c r="DU824" s="95">
        <v>425</v>
      </c>
      <c r="DV824" s="95">
        <v>420</v>
      </c>
      <c r="DW824" s="106" t="s">
        <v>5</v>
      </c>
      <c r="DX824" s="115">
        <v>520</v>
      </c>
      <c r="DY824" s="95">
        <v>530</v>
      </c>
      <c r="DZ824" s="95">
        <v>525</v>
      </c>
      <c r="EA824" s="106" t="s">
        <v>5</v>
      </c>
      <c r="EB824" s="115">
        <v>345</v>
      </c>
      <c r="EC824" s="95">
        <v>355</v>
      </c>
      <c r="ED824" s="95">
        <v>350</v>
      </c>
      <c r="EE824" s="106">
        <v>-5</v>
      </c>
      <c r="EF824" s="115">
        <v>325</v>
      </c>
      <c r="EG824" s="95">
        <v>335</v>
      </c>
      <c r="EH824" s="95">
        <v>330</v>
      </c>
      <c r="EI824" s="106" t="s">
        <v>5</v>
      </c>
      <c r="EJ824" s="115">
        <v>405</v>
      </c>
      <c r="EK824" s="95">
        <v>415</v>
      </c>
      <c r="EL824" s="95">
        <v>410</v>
      </c>
      <c r="EM824" s="106" t="s">
        <v>5</v>
      </c>
      <c r="EN824" s="115">
        <v>565</v>
      </c>
      <c r="EO824" s="95">
        <v>575</v>
      </c>
      <c r="EP824" s="95">
        <v>570</v>
      </c>
      <c r="EQ824" s="106" t="s">
        <v>5</v>
      </c>
      <c r="ER824" s="115">
        <v>295</v>
      </c>
      <c r="ES824" s="95">
        <v>305</v>
      </c>
      <c r="ET824" s="95">
        <v>300</v>
      </c>
      <c r="EU824" s="106">
        <v>5</v>
      </c>
      <c r="EV824" s="115">
        <v>295</v>
      </c>
      <c r="EW824" s="95">
        <v>305</v>
      </c>
      <c r="EX824" s="95">
        <v>300</v>
      </c>
      <c r="EY824" s="106">
        <v>-10</v>
      </c>
      <c r="EZ824" s="115">
        <v>405</v>
      </c>
      <c r="FA824" s="95">
        <v>415</v>
      </c>
      <c r="FB824" s="95">
        <v>410</v>
      </c>
      <c r="FC824" s="106" t="s">
        <v>5</v>
      </c>
      <c r="FD824" s="115">
        <v>400</v>
      </c>
      <c r="FE824" s="95">
        <v>410</v>
      </c>
      <c r="FF824" s="95">
        <v>405</v>
      </c>
      <c r="FG824" s="106" t="s">
        <v>5</v>
      </c>
      <c r="FH824" s="115">
        <v>315</v>
      </c>
      <c r="FI824" s="95">
        <v>325</v>
      </c>
      <c r="FJ824" s="95">
        <v>320</v>
      </c>
      <c r="FK824" s="106">
        <v>-10</v>
      </c>
      <c r="FL824" s="115">
        <v>325</v>
      </c>
      <c r="FM824" s="95">
        <v>335</v>
      </c>
      <c r="FN824" s="95">
        <v>330</v>
      </c>
      <c r="FO824" s="106">
        <v>-20</v>
      </c>
      <c r="FT824" s="115">
        <v>395</v>
      </c>
      <c r="FU824" s="95">
        <v>405</v>
      </c>
      <c r="FV824" s="95">
        <v>400</v>
      </c>
      <c r="FW824" s="106" t="s">
        <v>5</v>
      </c>
      <c r="FX824" s="115">
        <v>325</v>
      </c>
      <c r="FY824" s="95">
        <v>335</v>
      </c>
      <c r="FZ824" s="95">
        <v>330</v>
      </c>
      <c r="GA824" s="106">
        <v>5</v>
      </c>
      <c r="GB824" s="115">
        <v>445</v>
      </c>
      <c r="GC824" s="95">
        <v>455</v>
      </c>
      <c r="GD824" s="95">
        <v>450</v>
      </c>
      <c r="GE824" s="106" t="s">
        <v>5</v>
      </c>
      <c r="GF824" s="115">
        <v>425</v>
      </c>
      <c r="GG824" s="95">
        <v>435</v>
      </c>
      <c r="GH824" s="95">
        <v>430</v>
      </c>
      <c r="GI824" s="106">
        <v>-10</v>
      </c>
      <c r="GJ824" s="115">
        <v>425</v>
      </c>
      <c r="GK824" s="95">
        <v>435</v>
      </c>
      <c r="GL824" s="95">
        <v>430</v>
      </c>
      <c r="GM824" s="106" t="s">
        <v>5</v>
      </c>
      <c r="GN824" s="115">
        <v>625</v>
      </c>
      <c r="GO824" s="95">
        <v>635</v>
      </c>
      <c r="GP824" s="95">
        <v>630</v>
      </c>
      <c r="GQ824" s="106" t="s">
        <v>5</v>
      </c>
    </row>
    <row r="825" spans="1:199" ht="15.5" x14ac:dyDescent="0.35">
      <c r="A825">
        <f t="shared" si="0"/>
        <v>9</v>
      </c>
      <c r="B825">
        <f t="shared" si="1"/>
        <v>2025</v>
      </c>
      <c r="C825" s="73">
        <f t="shared" si="690"/>
        <v>45905</v>
      </c>
      <c r="D825" s="95">
        <v>390</v>
      </c>
      <c r="E825" s="95">
        <v>400</v>
      </c>
      <c r="F825" s="95">
        <v>395</v>
      </c>
      <c r="G825" s="106">
        <v>-5</v>
      </c>
      <c r="H825" s="115">
        <v>375</v>
      </c>
      <c r="I825" s="95">
        <v>385</v>
      </c>
      <c r="J825" s="95">
        <v>380</v>
      </c>
      <c r="K825" s="106">
        <v>-5</v>
      </c>
      <c r="L825" s="115">
        <v>425</v>
      </c>
      <c r="M825" s="95">
        <v>435</v>
      </c>
      <c r="N825" s="95">
        <v>430</v>
      </c>
      <c r="O825" s="106" t="s">
        <v>5</v>
      </c>
      <c r="P825" s="115">
        <v>355</v>
      </c>
      <c r="Q825" s="95">
        <v>365</v>
      </c>
      <c r="R825" s="95">
        <v>360</v>
      </c>
      <c r="S825" s="106">
        <v>-15</v>
      </c>
      <c r="T825" s="115">
        <v>315</v>
      </c>
      <c r="U825" s="95">
        <v>325</v>
      </c>
      <c r="V825" s="95">
        <v>320</v>
      </c>
      <c r="W825" s="106">
        <v>-5</v>
      </c>
      <c r="X825" s="115">
        <v>295</v>
      </c>
      <c r="Y825" s="95">
        <v>305</v>
      </c>
      <c r="Z825" s="95">
        <v>300</v>
      </c>
      <c r="AA825" s="106">
        <v>-10</v>
      </c>
      <c r="AB825" s="115">
        <v>405</v>
      </c>
      <c r="AC825" s="95">
        <v>415</v>
      </c>
      <c r="AD825" s="95">
        <v>410</v>
      </c>
      <c r="AE825" s="106" t="s">
        <v>5</v>
      </c>
      <c r="AF825" s="115">
        <v>310</v>
      </c>
      <c r="AG825" s="95">
        <v>320</v>
      </c>
      <c r="AH825" s="95">
        <v>315</v>
      </c>
      <c r="AI825" s="106">
        <v>-40</v>
      </c>
      <c r="AJ825" s="115">
        <v>320</v>
      </c>
      <c r="AK825" s="95">
        <v>330</v>
      </c>
      <c r="AL825" s="95">
        <v>325</v>
      </c>
      <c r="AM825" s="106">
        <v>-5</v>
      </c>
      <c r="AN825" s="115">
        <v>305</v>
      </c>
      <c r="AO825" s="95">
        <v>315</v>
      </c>
      <c r="AP825" s="95">
        <v>310</v>
      </c>
      <c r="AQ825" s="106">
        <v>-5</v>
      </c>
      <c r="AR825" s="115">
        <v>415</v>
      </c>
      <c r="AS825" s="95">
        <v>425</v>
      </c>
      <c r="AT825" s="95">
        <v>420</v>
      </c>
      <c r="AU825" s="106" t="s">
        <v>5</v>
      </c>
      <c r="AV825" s="115">
        <v>345</v>
      </c>
      <c r="AW825" s="95">
        <v>355</v>
      </c>
      <c r="AX825" s="95">
        <v>350</v>
      </c>
      <c r="AY825" s="106" t="s">
        <v>5</v>
      </c>
      <c r="AZ825" s="115">
        <v>330</v>
      </c>
      <c r="BA825" s="95">
        <v>340</v>
      </c>
      <c r="BB825" s="95">
        <v>335</v>
      </c>
      <c r="BC825" s="106">
        <v>5</v>
      </c>
      <c r="BD825" s="115">
        <v>310</v>
      </c>
      <c r="BE825" s="95">
        <v>320</v>
      </c>
      <c r="BF825" s="95">
        <v>315</v>
      </c>
      <c r="BG825" s="106">
        <v>5</v>
      </c>
      <c r="BH825" s="115">
        <v>395</v>
      </c>
      <c r="BI825" s="95">
        <v>405</v>
      </c>
      <c r="BJ825" s="95">
        <v>400</v>
      </c>
      <c r="BK825" s="106" t="s">
        <v>5</v>
      </c>
      <c r="BL825" s="115">
        <v>335</v>
      </c>
      <c r="BM825" s="95">
        <v>345</v>
      </c>
      <c r="BN825" s="95">
        <v>340</v>
      </c>
      <c r="BO825" s="106" t="s">
        <v>5</v>
      </c>
      <c r="BP825" s="115">
        <v>340</v>
      </c>
      <c r="BQ825" s="95">
        <v>350</v>
      </c>
      <c r="BR825" s="95">
        <v>345</v>
      </c>
      <c r="BS825" s="106" t="s">
        <v>5</v>
      </c>
      <c r="BT825" s="115">
        <v>270</v>
      </c>
      <c r="BU825" s="95">
        <v>280</v>
      </c>
      <c r="BV825" s="95">
        <v>275</v>
      </c>
      <c r="BW825" s="106">
        <v>-5</v>
      </c>
      <c r="BX825" s="115">
        <v>415</v>
      </c>
      <c r="BY825" s="95">
        <v>425</v>
      </c>
      <c r="BZ825" s="95">
        <v>420</v>
      </c>
      <c r="CA825" s="106" t="s">
        <v>5</v>
      </c>
      <c r="CB825" s="115">
        <v>515</v>
      </c>
      <c r="CC825" s="95">
        <v>525</v>
      </c>
      <c r="CD825" s="95">
        <v>520</v>
      </c>
      <c r="CE825" s="106">
        <v>-5</v>
      </c>
      <c r="CF825" s="115">
        <v>335</v>
      </c>
      <c r="CG825" s="95">
        <v>345</v>
      </c>
      <c r="CH825" s="95">
        <v>340</v>
      </c>
      <c r="CI825" s="106">
        <v>5</v>
      </c>
      <c r="CJ825" s="115">
        <v>315</v>
      </c>
      <c r="CK825" s="95">
        <v>325</v>
      </c>
      <c r="CL825" s="95">
        <v>320</v>
      </c>
      <c r="CM825" s="106">
        <v>-5</v>
      </c>
      <c r="CN825" s="115">
        <v>415</v>
      </c>
      <c r="CO825" s="95">
        <v>425</v>
      </c>
      <c r="CP825" s="95">
        <v>420</v>
      </c>
      <c r="CQ825" s="106" t="s">
        <v>5</v>
      </c>
      <c r="CR825" s="115">
        <v>515</v>
      </c>
      <c r="CS825" s="95">
        <v>525</v>
      </c>
      <c r="CT825" s="95">
        <v>520</v>
      </c>
      <c r="CU825" s="106">
        <v>-5</v>
      </c>
      <c r="CV825" s="115">
        <v>350</v>
      </c>
      <c r="CW825" s="95">
        <v>360</v>
      </c>
      <c r="CX825" s="95">
        <v>355</v>
      </c>
      <c r="CY825" s="106">
        <v>-5</v>
      </c>
      <c r="CZ825" s="115">
        <v>325</v>
      </c>
      <c r="DA825" s="95">
        <v>335</v>
      </c>
      <c r="DB825" s="95">
        <v>330</v>
      </c>
      <c r="DC825" s="106">
        <v>-10</v>
      </c>
      <c r="DD825" s="115">
        <v>415</v>
      </c>
      <c r="DE825" s="95">
        <v>425</v>
      </c>
      <c r="DF825" s="95">
        <v>420</v>
      </c>
      <c r="DG825" s="106" t="s">
        <v>5</v>
      </c>
      <c r="DH825" s="115">
        <v>530</v>
      </c>
      <c r="DI825" s="95">
        <v>540</v>
      </c>
      <c r="DJ825" s="95">
        <v>535</v>
      </c>
      <c r="DK825" s="106">
        <v>-5</v>
      </c>
      <c r="DL825" s="115">
        <v>310</v>
      </c>
      <c r="DM825" s="95">
        <v>320</v>
      </c>
      <c r="DN825" s="95">
        <v>315</v>
      </c>
      <c r="DO825" s="106" t="s">
        <v>5</v>
      </c>
      <c r="DP825" s="115">
        <v>305</v>
      </c>
      <c r="DQ825" s="95">
        <v>315</v>
      </c>
      <c r="DR825" s="95">
        <v>310</v>
      </c>
      <c r="DS825" s="106">
        <v>-10</v>
      </c>
      <c r="DT825" s="115">
        <v>415</v>
      </c>
      <c r="DU825" s="95">
        <v>425</v>
      </c>
      <c r="DV825" s="95">
        <v>420</v>
      </c>
      <c r="DW825" s="106" t="s">
        <v>5</v>
      </c>
      <c r="DX825" s="115">
        <v>515</v>
      </c>
      <c r="DY825" s="95">
        <v>525</v>
      </c>
      <c r="DZ825" s="95">
        <v>520</v>
      </c>
      <c r="EA825" s="106">
        <v>-5</v>
      </c>
      <c r="EB825" s="115">
        <v>330</v>
      </c>
      <c r="EC825" s="95">
        <v>340</v>
      </c>
      <c r="ED825" s="95">
        <v>335</v>
      </c>
      <c r="EE825" s="106">
        <v>-15</v>
      </c>
      <c r="EF825" s="115">
        <v>315</v>
      </c>
      <c r="EG825" s="95">
        <v>325</v>
      </c>
      <c r="EH825" s="95">
        <v>320</v>
      </c>
      <c r="EI825" s="106">
        <v>-10</v>
      </c>
      <c r="EJ825" s="115">
        <v>405</v>
      </c>
      <c r="EK825" s="95">
        <v>415</v>
      </c>
      <c r="EL825" s="95">
        <v>410</v>
      </c>
      <c r="EM825" s="106" t="s">
        <v>5</v>
      </c>
      <c r="EN825" s="115">
        <v>560</v>
      </c>
      <c r="EO825" s="95">
        <v>570</v>
      </c>
      <c r="EP825" s="95">
        <v>565</v>
      </c>
      <c r="EQ825" s="106">
        <v>-5</v>
      </c>
      <c r="ER825" s="115">
        <v>295</v>
      </c>
      <c r="ES825" s="95">
        <v>305</v>
      </c>
      <c r="ET825" s="95">
        <v>300</v>
      </c>
      <c r="EU825" s="106" t="s">
        <v>5</v>
      </c>
      <c r="EV825" s="115">
        <v>300</v>
      </c>
      <c r="EW825" s="95">
        <v>310</v>
      </c>
      <c r="EX825" s="95">
        <v>305</v>
      </c>
      <c r="EY825" s="106">
        <v>5</v>
      </c>
      <c r="EZ825" s="115">
        <v>405</v>
      </c>
      <c r="FA825" s="95">
        <v>415</v>
      </c>
      <c r="FB825" s="95">
        <v>410</v>
      </c>
      <c r="FC825" s="106" t="s">
        <v>5</v>
      </c>
      <c r="FD825" s="115">
        <v>400</v>
      </c>
      <c r="FE825" s="95">
        <v>410</v>
      </c>
      <c r="FF825" s="95">
        <v>405</v>
      </c>
      <c r="FG825" s="106" t="s">
        <v>5</v>
      </c>
      <c r="FH825" s="115">
        <v>320</v>
      </c>
      <c r="FI825" s="95">
        <v>330</v>
      </c>
      <c r="FJ825" s="95">
        <v>325</v>
      </c>
      <c r="FK825" s="106">
        <v>5</v>
      </c>
      <c r="FL825" s="115">
        <v>315</v>
      </c>
      <c r="FM825" s="95">
        <v>325</v>
      </c>
      <c r="FN825" s="95">
        <v>320</v>
      </c>
      <c r="FO825" s="106">
        <v>-10</v>
      </c>
      <c r="FT825" s="115">
        <v>375</v>
      </c>
      <c r="FU825" s="95">
        <v>385</v>
      </c>
      <c r="FV825" s="95">
        <v>380</v>
      </c>
      <c r="FW825" s="106">
        <v>-20</v>
      </c>
      <c r="FX825" s="115">
        <v>275</v>
      </c>
      <c r="FY825" s="95">
        <v>285</v>
      </c>
      <c r="FZ825" s="95">
        <v>280</v>
      </c>
      <c r="GA825" s="106">
        <v>-50</v>
      </c>
      <c r="GB825" s="115">
        <v>440</v>
      </c>
      <c r="GC825" s="95">
        <v>450</v>
      </c>
      <c r="GD825" s="95">
        <v>445</v>
      </c>
      <c r="GE825" s="106">
        <v>-5</v>
      </c>
      <c r="GF825" s="115">
        <v>415</v>
      </c>
      <c r="GG825" s="95">
        <v>425</v>
      </c>
      <c r="GH825" s="95">
        <v>420</v>
      </c>
      <c r="GI825" s="106">
        <v>-10</v>
      </c>
      <c r="GJ825" s="115">
        <v>425</v>
      </c>
      <c r="GK825" s="95">
        <v>435</v>
      </c>
      <c r="GL825" s="95">
        <v>430</v>
      </c>
      <c r="GM825" s="106" t="s">
        <v>5</v>
      </c>
      <c r="GN825" s="115">
        <v>620</v>
      </c>
      <c r="GO825" s="95">
        <v>630</v>
      </c>
      <c r="GP825" s="95">
        <v>625</v>
      </c>
      <c r="GQ825" s="106">
        <v>-5</v>
      </c>
    </row>
    <row r="826" spans="1:199" s="180" customFormat="1" ht="15.5" x14ac:dyDescent="0.35">
      <c r="A826" s="180">
        <f t="shared" si="0"/>
        <v>9</v>
      </c>
      <c r="B826" s="180">
        <f t="shared" si="1"/>
        <v>2025</v>
      </c>
      <c r="C826" s="91">
        <f t="shared" si="690"/>
        <v>45912</v>
      </c>
      <c r="D826" s="234">
        <v>385</v>
      </c>
      <c r="E826" s="234">
        <v>395</v>
      </c>
      <c r="F826" s="234">
        <v>390</v>
      </c>
      <c r="G826" s="234">
        <v>-5</v>
      </c>
      <c r="H826" s="234">
        <v>370</v>
      </c>
      <c r="I826" s="234">
        <v>380</v>
      </c>
      <c r="J826" s="234">
        <v>375</v>
      </c>
      <c r="K826" s="234">
        <v>-5</v>
      </c>
      <c r="L826" s="234">
        <v>425</v>
      </c>
      <c r="M826" s="234">
        <v>435</v>
      </c>
      <c r="N826" s="234">
        <v>430</v>
      </c>
      <c r="O826" s="234" t="s">
        <v>5</v>
      </c>
      <c r="P826" s="234">
        <v>355</v>
      </c>
      <c r="Q826" s="234">
        <v>365</v>
      </c>
      <c r="R826" s="234">
        <v>360</v>
      </c>
      <c r="S826" s="234" t="s">
        <v>5</v>
      </c>
      <c r="T826" s="234">
        <v>310</v>
      </c>
      <c r="U826" s="234">
        <v>320</v>
      </c>
      <c r="V826" s="234">
        <v>315</v>
      </c>
      <c r="W826" s="234">
        <v>-5</v>
      </c>
      <c r="X826" s="234">
        <v>295</v>
      </c>
      <c r="Y826" s="234">
        <v>305</v>
      </c>
      <c r="Z826" s="234">
        <v>300</v>
      </c>
      <c r="AA826" s="234" t="s">
        <v>5</v>
      </c>
      <c r="AB826" s="234">
        <v>405</v>
      </c>
      <c r="AC826" s="234">
        <v>415</v>
      </c>
      <c r="AD826" s="234">
        <v>410</v>
      </c>
      <c r="AE826" s="234" t="s">
        <v>5</v>
      </c>
      <c r="AF826" s="234">
        <v>305</v>
      </c>
      <c r="AG826" s="234">
        <v>315</v>
      </c>
      <c r="AH826" s="234">
        <v>310</v>
      </c>
      <c r="AI826" s="234">
        <v>-5</v>
      </c>
      <c r="AJ826" s="234">
        <v>310</v>
      </c>
      <c r="AK826" s="234">
        <v>320</v>
      </c>
      <c r="AL826" s="234">
        <v>315</v>
      </c>
      <c r="AM826" s="234">
        <v>-10</v>
      </c>
      <c r="AN826" s="234">
        <v>295</v>
      </c>
      <c r="AO826" s="234">
        <v>305</v>
      </c>
      <c r="AP826" s="234">
        <v>300</v>
      </c>
      <c r="AQ826" s="234">
        <v>-10</v>
      </c>
      <c r="AR826" s="234">
        <v>415</v>
      </c>
      <c r="AS826" s="234">
        <v>425</v>
      </c>
      <c r="AT826" s="234">
        <v>420</v>
      </c>
      <c r="AU826" s="234" t="s">
        <v>5</v>
      </c>
      <c r="AV826" s="234">
        <v>340</v>
      </c>
      <c r="AW826" s="234">
        <v>350</v>
      </c>
      <c r="AX826" s="234">
        <v>345</v>
      </c>
      <c r="AY826" s="234">
        <v>-5</v>
      </c>
      <c r="AZ826" s="234">
        <v>325</v>
      </c>
      <c r="BA826" s="234">
        <v>335</v>
      </c>
      <c r="BB826" s="234">
        <v>330</v>
      </c>
      <c r="BC826" s="234">
        <v>-5</v>
      </c>
      <c r="BD826" s="234">
        <v>305</v>
      </c>
      <c r="BE826" s="234">
        <v>315</v>
      </c>
      <c r="BF826" s="234">
        <v>310</v>
      </c>
      <c r="BG826" s="234">
        <v>-5</v>
      </c>
      <c r="BH826" s="234">
        <v>395</v>
      </c>
      <c r="BI826" s="234">
        <v>405</v>
      </c>
      <c r="BJ826" s="234">
        <v>400</v>
      </c>
      <c r="BK826" s="234" t="s">
        <v>5</v>
      </c>
      <c r="BL826" s="234">
        <v>325</v>
      </c>
      <c r="BM826" s="234">
        <v>335</v>
      </c>
      <c r="BN826" s="234">
        <v>330</v>
      </c>
      <c r="BO826" s="234">
        <v>-10</v>
      </c>
      <c r="BP826" s="234">
        <v>335</v>
      </c>
      <c r="BQ826" s="234">
        <v>345</v>
      </c>
      <c r="BR826" s="234">
        <v>340</v>
      </c>
      <c r="BS826" s="234">
        <v>-5</v>
      </c>
      <c r="BT826" s="234">
        <v>270</v>
      </c>
      <c r="BU826" s="234">
        <v>280</v>
      </c>
      <c r="BV826" s="234">
        <v>275</v>
      </c>
      <c r="BW826" s="234" t="s">
        <v>5</v>
      </c>
      <c r="BX826" s="234">
        <v>415</v>
      </c>
      <c r="BY826" s="234">
        <v>425</v>
      </c>
      <c r="BZ826" s="234">
        <v>420</v>
      </c>
      <c r="CA826" s="234" t="s">
        <v>5</v>
      </c>
      <c r="CB826" s="234">
        <v>505</v>
      </c>
      <c r="CC826" s="234">
        <v>515</v>
      </c>
      <c r="CD826" s="234">
        <v>510</v>
      </c>
      <c r="CE826" s="234">
        <v>-10</v>
      </c>
      <c r="CF826" s="234">
        <v>330</v>
      </c>
      <c r="CG826" s="234">
        <v>340</v>
      </c>
      <c r="CH826" s="234">
        <v>335</v>
      </c>
      <c r="CI826" s="234">
        <v>-5</v>
      </c>
      <c r="CJ826" s="234">
        <v>305</v>
      </c>
      <c r="CK826" s="234">
        <v>315</v>
      </c>
      <c r="CL826" s="234">
        <v>310</v>
      </c>
      <c r="CM826" s="234">
        <v>-10</v>
      </c>
      <c r="CN826" s="234">
        <v>415</v>
      </c>
      <c r="CO826" s="234">
        <v>425</v>
      </c>
      <c r="CP826" s="234">
        <v>420</v>
      </c>
      <c r="CQ826" s="234" t="s">
        <v>5</v>
      </c>
      <c r="CR826" s="234">
        <v>505</v>
      </c>
      <c r="CS826" s="234">
        <v>515</v>
      </c>
      <c r="CT826" s="234">
        <v>510</v>
      </c>
      <c r="CU826" s="234">
        <v>-10</v>
      </c>
      <c r="CV826" s="234">
        <v>350</v>
      </c>
      <c r="CW826" s="234">
        <v>360</v>
      </c>
      <c r="CX826" s="234">
        <v>355</v>
      </c>
      <c r="CY826" s="234" t="s">
        <v>5</v>
      </c>
      <c r="CZ826" s="234">
        <v>315</v>
      </c>
      <c r="DA826" s="234">
        <v>325</v>
      </c>
      <c r="DB826" s="234">
        <v>320</v>
      </c>
      <c r="DC826" s="234">
        <v>-10</v>
      </c>
      <c r="DD826" s="234">
        <v>415</v>
      </c>
      <c r="DE826" s="234">
        <v>425</v>
      </c>
      <c r="DF826" s="234">
        <v>420</v>
      </c>
      <c r="DG826" s="234" t="s">
        <v>5</v>
      </c>
      <c r="DH826" s="234">
        <v>520</v>
      </c>
      <c r="DI826" s="234">
        <v>530</v>
      </c>
      <c r="DJ826" s="234">
        <v>525</v>
      </c>
      <c r="DK826" s="234">
        <v>-10</v>
      </c>
      <c r="DL826" s="234">
        <v>305</v>
      </c>
      <c r="DM826" s="234">
        <v>315</v>
      </c>
      <c r="DN826" s="234">
        <v>310</v>
      </c>
      <c r="DO826" s="234">
        <v>-5</v>
      </c>
      <c r="DP826" s="234">
        <v>290</v>
      </c>
      <c r="DQ826" s="234">
        <v>300</v>
      </c>
      <c r="DR826" s="234">
        <v>295</v>
      </c>
      <c r="DS826" s="234">
        <v>-15</v>
      </c>
      <c r="DT826" s="234">
        <v>415</v>
      </c>
      <c r="DU826" s="234">
        <v>425</v>
      </c>
      <c r="DV826" s="234">
        <v>420</v>
      </c>
      <c r="DW826" s="234" t="s">
        <v>5</v>
      </c>
      <c r="DX826" s="234">
        <v>505</v>
      </c>
      <c r="DY826" s="234">
        <v>515</v>
      </c>
      <c r="DZ826" s="234">
        <v>510</v>
      </c>
      <c r="EA826" s="234">
        <v>-10</v>
      </c>
      <c r="EB826" s="234">
        <v>325</v>
      </c>
      <c r="EC826" s="234">
        <v>335</v>
      </c>
      <c r="ED826" s="234">
        <v>330</v>
      </c>
      <c r="EE826" s="234">
        <v>-5</v>
      </c>
      <c r="EF826" s="234">
        <v>310</v>
      </c>
      <c r="EG826" s="234">
        <v>320</v>
      </c>
      <c r="EH826" s="234">
        <v>315</v>
      </c>
      <c r="EI826" s="234">
        <v>-5</v>
      </c>
      <c r="EJ826" s="234">
        <v>405</v>
      </c>
      <c r="EK826" s="234">
        <v>415</v>
      </c>
      <c r="EL826" s="234">
        <v>410</v>
      </c>
      <c r="EM826" s="234" t="s">
        <v>5</v>
      </c>
      <c r="EN826" s="234">
        <v>550</v>
      </c>
      <c r="EO826" s="234">
        <v>560</v>
      </c>
      <c r="EP826" s="234">
        <v>555</v>
      </c>
      <c r="EQ826" s="234">
        <v>-10</v>
      </c>
      <c r="ER826" s="234">
        <v>290</v>
      </c>
      <c r="ES826" s="234">
        <v>300</v>
      </c>
      <c r="ET826" s="234">
        <v>295</v>
      </c>
      <c r="EU826" s="234">
        <v>-5</v>
      </c>
      <c r="EV826" s="234">
        <v>290</v>
      </c>
      <c r="EW826" s="234">
        <v>300</v>
      </c>
      <c r="EX826" s="234">
        <v>295</v>
      </c>
      <c r="EY826" s="234">
        <v>-10</v>
      </c>
      <c r="EZ826" s="234">
        <v>405</v>
      </c>
      <c r="FA826" s="234">
        <v>415</v>
      </c>
      <c r="FB826" s="234">
        <v>410</v>
      </c>
      <c r="FC826" s="234" t="s">
        <v>5</v>
      </c>
      <c r="FD826" s="234">
        <v>400</v>
      </c>
      <c r="FE826" s="234">
        <v>410</v>
      </c>
      <c r="FF826" s="234">
        <v>405</v>
      </c>
      <c r="FG826" s="234" t="s">
        <v>5</v>
      </c>
      <c r="FH826" s="234">
        <v>315</v>
      </c>
      <c r="FI826" s="234">
        <v>325</v>
      </c>
      <c r="FJ826" s="234">
        <v>320</v>
      </c>
      <c r="FK826" s="234">
        <v>-5</v>
      </c>
      <c r="FL826" s="234">
        <v>310</v>
      </c>
      <c r="FM826" s="234">
        <v>320</v>
      </c>
      <c r="FN826" s="234">
        <v>315</v>
      </c>
      <c r="FO826" s="234">
        <v>-5</v>
      </c>
      <c r="FT826" s="234">
        <v>370</v>
      </c>
      <c r="FU826" s="234">
        <v>380</v>
      </c>
      <c r="FV826" s="234">
        <v>375</v>
      </c>
      <c r="FW826" s="234">
        <v>-5</v>
      </c>
      <c r="FX826" s="234">
        <v>270</v>
      </c>
      <c r="FY826" s="234">
        <v>280</v>
      </c>
      <c r="FZ826" s="234">
        <v>275</v>
      </c>
      <c r="GA826" s="234">
        <v>-5</v>
      </c>
      <c r="GB826" s="234">
        <v>440</v>
      </c>
      <c r="GC826" s="234">
        <v>450</v>
      </c>
      <c r="GD826" s="234">
        <v>445</v>
      </c>
      <c r="GE826" s="234" t="s">
        <v>5</v>
      </c>
      <c r="GF826" s="234">
        <v>405</v>
      </c>
      <c r="GG826" s="234">
        <v>415</v>
      </c>
      <c r="GH826" s="234">
        <v>410</v>
      </c>
      <c r="GI826" s="234">
        <v>-10</v>
      </c>
      <c r="GJ826" s="234">
        <v>425</v>
      </c>
      <c r="GK826" s="234">
        <v>435</v>
      </c>
      <c r="GL826" s="234">
        <v>430</v>
      </c>
      <c r="GM826" s="234" t="s">
        <v>5</v>
      </c>
      <c r="GN826" s="234">
        <v>610</v>
      </c>
      <c r="GO826" s="234">
        <v>620</v>
      </c>
      <c r="GP826" s="234">
        <v>615</v>
      </c>
      <c r="GQ826" s="234">
        <v>-10</v>
      </c>
    </row>
    <row r="827" spans="1:199" ht="15.5" x14ac:dyDescent="0.35">
      <c r="A827">
        <f t="shared" si="0"/>
        <v>9</v>
      </c>
      <c r="B827">
        <f t="shared" si="1"/>
        <v>2025</v>
      </c>
      <c r="C827" s="91">
        <f t="shared" si="690"/>
        <v>45919</v>
      </c>
      <c r="D827" s="95">
        <v>380</v>
      </c>
      <c r="E827" s="95">
        <v>390</v>
      </c>
      <c r="F827" s="95">
        <v>385</v>
      </c>
      <c r="G827" s="106">
        <v>-5</v>
      </c>
      <c r="H827" s="115">
        <v>360</v>
      </c>
      <c r="I827" s="95">
        <v>370</v>
      </c>
      <c r="J827" s="95">
        <v>365</v>
      </c>
      <c r="K827" s="106">
        <v>-10</v>
      </c>
      <c r="L827" s="115">
        <v>425</v>
      </c>
      <c r="M827" s="95">
        <v>435</v>
      </c>
      <c r="N827" s="95">
        <v>430</v>
      </c>
      <c r="O827" s="106" t="s">
        <v>5</v>
      </c>
      <c r="P827" s="115">
        <v>355</v>
      </c>
      <c r="Q827" s="95">
        <v>365</v>
      </c>
      <c r="R827" s="95">
        <v>360</v>
      </c>
      <c r="S827" s="106" t="s">
        <v>5</v>
      </c>
      <c r="T827" s="115">
        <v>310</v>
      </c>
      <c r="U827" s="95">
        <v>320</v>
      </c>
      <c r="V827" s="95">
        <v>315</v>
      </c>
      <c r="W827" s="106" t="s">
        <v>5</v>
      </c>
      <c r="X827" s="115">
        <v>290</v>
      </c>
      <c r="Y827" s="95">
        <v>300</v>
      </c>
      <c r="Z827" s="95">
        <v>295</v>
      </c>
      <c r="AA827" s="106">
        <v>-5</v>
      </c>
      <c r="AB827" s="115">
        <v>405</v>
      </c>
      <c r="AC827" s="95">
        <v>415</v>
      </c>
      <c r="AD827" s="95">
        <v>410</v>
      </c>
      <c r="AE827" s="106" t="s">
        <v>5</v>
      </c>
      <c r="AF827" s="115">
        <v>305</v>
      </c>
      <c r="AG827" s="95">
        <v>315</v>
      </c>
      <c r="AH827" s="95">
        <v>310</v>
      </c>
      <c r="AI827" s="106" t="s">
        <v>5</v>
      </c>
      <c r="AJ827" s="115">
        <v>310</v>
      </c>
      <c r="AK827" s="95">
        <v>320</v>
      </c>
      <c r="AL827" s="95">
        <v>315</v>
      </c>
      <c r="AM827" s="106" t="s">
        <v>5</v>
      </c>
      <c r="AN827" s="115">
        <v>290</v>
      </c>
      <c r="AO827" s="95">
        <v>300</v>
      </c>
      <c r="AP827" s="95">
        <v>295</v>
      </c>
      <c r="AQ827" s="106">
        <v>-5</v>
      </c>
      <c r="AR827" s="115">
        <v>415</v>
      </c>
      <c r="AS827" s="95">
        <v>425</v>
      </c>
      <c r="AT827" s="95">
        <v>420</v>
      </c>
      <c r="AU827" s="106" t="s">
        <v>5</v>
      </c>
      <c r="AV827" s="115">
        <v>335</v>
      </c>
      <c r="AW827" s="95">
        <v>345</v>
      </c>
      <c r="AX827" s="95">
        <v>340</v>
      </c>
      <c r="AY827" s="106">
        <v>-5</v>
      </c>
      <c r="AZ827" s="115">
        <v>320</v>
      </c>
      <c r="BA827" s="95">
        <v>330</v>
      </c>
      <c r="BB827" s="95">
        <v>325</v>
      </c>
      <c r="BC827" s="106">
        <v>-5</v>
      </c>
      <c r="BD827" s="115">
        <v>305</v>
      </c>
      <c r="BE827" s="95">
        <v>315</v>
      </c>
      <c r="BF827" s="95">
        <v>310</v>
      </c>
      <c r="BG827" s="106" t="s">
        <v>5</v>
      </c>
      <c r="BH827" s="115">
        <v>395</v>
      </c>
      <c r="BI827" s="95">
        <v>405</v>
      </c>
      <c r="BJ827" s="95">
        <v>400</v>
      </c>
      <c r="BK827" s="106" t="s">
        <v>5</v>
      </c>
      <c r="BL827" s="115">
        <v>325</v>
      </c>
      <c r="BM827" s="95">
        <v>335</v>
      </c>
      <c r="BN827" s="95">
        <v>330</v>
      </c>
      <c r="BO827" s="106" t="s">
        <v>5</v>
      </c>
      <c r="BP827" s="115">
        <v>335</v>
      </c>
      <c r="BQ827" s="95">
        <v>345</v>
      </c>
      <c r="BR827" s="95">
        <v>340</v>
      </c>
      <c r="BS827" s="106" t="s">
        <v>5</v>
      </c>
      <c r="BT827" s="115">
        <v>275</v>
      </c>
      <c r="BU827" s="95">
        <v>285</v>
      </c>
      <c r="BV827" s="95">
        <v>280</v>
      </c>
      <c r="BW827" s="106">
        <v>5</v>
      </c>
      <c r="BX827" s="115">
        <v>415</v>
      </c>
      <c r="BY827" s="95">
        <v>425</v>
      </c>
      <c r="BZ827" s="95">
        <v>420</v>
      </c>
      <c r="CA827" s="106" t="s">
        <v>5</v>
      </c>
      <c r="CB827" s="115">
        <v>490</v>
      </c>
      <c r="CC827" s="95">
        <v>500</v>
      </c>
      <c r="CD827" s="95">
        <v>495</v>
      </c>
      <c r="CE827" s="106">
        <v>-15</v>
      </c>
      <c r="CF827" s="115">
        <v>325</v>
      </c>
      <c r="CG827" s="95">
        <v>335</v>
      </c>
      <c r="CH827" s="95">
        <v>330</v>
      </c>
      <c r="CI827" s="106">
        <v>-5</v>
      </c>
      <c r="CJ827" s="115">
        <v>305</v>
      </c>
      <c r="CK827" s="95">
        <v>315</v>
      </c>
      <c r="CL827" s="95">
        <v>310</v>
      </c>
      <c r="CM827" s="106" t="s">
        <v>5</v>
      </c>
      <c r="CN827" s="115">
        <v>415</v>
      </c>
      <c r="CO827" s="95">
        <v>425</v>
      </c>
      <c r="CP827" s="95">
        <v>420</v>
      </c>
      <c r="CQ827" s="106" t="s">
        <v>5</v>
      </c>
      <c r="CR827" s="115">
        <v>490</v>
      </c>
      <c r="CS827" s="95">
        <v>500</v>
      </c>
      <c r="CT827" s="95">
        <v>495</v>
      </c>
      <c r="CU827" s="106">
        <v>-15</v>
      </c>
      <c r="CV827" s="115">
        <v>345</v>
      </c>
      <c r="CW827" s="95">
        <v>355</v>
      </c>
      <c r="CX827" s="95">
        <v>350</v>
      </c>
      <c r="CY827" s="106">
        <v>-5</v>
      </c>
      <c r="CZ827" s="115">
        <v>310</v>
      </c>
      <c r="DA827" s="95">
        <v>320</v>
      </c>
      <c r="DB827" s="95">
        <v>315</v>
      </c>
      <c r="DC827" s="106">
        <v>-5</v>
      </c>
      <c r="DD827" s="115">
        <v>415</v>
      </c>
      <c r="DE827" s="95">
        <v>425</v>
      </c>
      <c r="DF827" s="95">
        <v>420</v>
      </c>
      <c r="DG827" s="106" t="s">
        <v>5</v>
      </c>
      <c r="DH827" s="115">
        <v>505</v>
      </c>
      <c r="DI827" s="95">
        <v>515</v>
      </c>
      <c r="DJ827" s="95">
        <v>510</v>
      </c>
      <c r="DK827" s="106">
        <v>-15</v>
      </c>
      <c r="DL827" s="115">
        <v>300</v>
      </c>
      <c r="DM827" s="95">
        <v>310</v>
      </c>
      <c r="DN827" s="95">
        <v>305</v>
      </c>
      <c r="DO827" s="106">
        <v>-5</v>
      </c>
      <c r="DP827" s="115">
        <v>275</v>
      </c>
      <c r="DQ827" s="95">
        <v>285</v>
      </c>
      <c r="DR827" s="95">
        <v>280</v>
      </c>
      <c r="DS827" s="106">
        <v>-15</v>
      </c>
      <c r="DT827" s="115">
        <v>415</v>
      </c>
      <c r="DU827" s="95">
        <v>425</v>
      </c>
      <c r="DV827" s="95">
        <v>420</v>
      </c>
      <c r="DW827" s="106" t="s">
        <v>5</v>
      </c>
      <c r="DX827" s="115">
        <v>490</v>
      </c>
      <c r="DY827" s="95">
        <v>500</v>
      </c>
      <c r="DZ827" s="95">
        <v>495</v>
      </c>
      <c r="EA827" s="106">
        <v>-15</v>
      </c>
      <c r="EB827" s="115">
        <v>325</v>
      </c>
      <c r="EC827" s="95">
        <v>335</v>
      </c>
      <c r="ED827" s="95">
        <v>330</v>
      </c>
      <c r="EE827" s="106" t="s">
        <v>5</v>
      </c>
      <c r="EF827" s="115">
        <v>285</v>
      </c>
      <c r="EG827" s="95">
        <v>295</v>
      </c>
      <c r="EH827" s="95">
        <v>290</v>
      </c>
      <c r="EI827" s="106">
        <v>-25</v>
      </c>
      <c r="EJ827" s="115">
        <v>405</v>
      </c>
      <c r="EK827" s="95">
        <v>415</v>
      </c>
      <c r="EL827" s="95">
        <v>410</v>
      </c>
      <c r="EM827" s="106" t="s">
        <v>5</v>
      </c>
      <c r="EN827" s="115">
        <v>535</v>
      </c>
      <c r="EO827" s="95">
        <v>545</v>
      </c>
      <c r="EP827" s="95">
        <v>540</v>
      </c>
      <c r="EQ827" s="106">
        <v>-15</v>
      </c>
      <c r="ER827" s="115">
        <v>285</v>
      </c>
      <c r="ES827" s="95">
        <v>295</v>
      </c>
      <c r="ET827" s="95">
        <v>290</v>
      </c>
      <c r="EU827" s="106">
        <v>-5</v>
      </c>
      <c r="EV827" s="115">
        <v>285</v>
      </c>
      <c r="EW827" s="95">
        <v>295</v>
      </c>
      <c r="EX827" s="95">
        <v>290</v>
      </c>
      <c r="EY827" s="106">
        <v>-5</v>
      </c>
      <c r="EZ827" s="115">
        <v>405</v>
      </c>
      <c r="FA827" s="95">
        <v>415</v>
      </c>
      <c r="FB827" s="95">
        <v>410</v>
      </c>
      <c r="FC827" s="106" t="s">
        <v>5</v>
      </c>
      <c r="FD827" s="115">
        <v>400</v>
      </c>
      <c r="FE827" s="95">
        <v>410</v>
      </c>
      <c r="FF827" s="95">
        <v>405</v>
      </c>
      <c r="FG827" s="106" t="s">
        <v>5</v>
      </c>
      <c r="FH827" s="115">
        <v>310</v>
      </c>
      <c r="FI827" s="95">
        <v>320</v>
      </c>
      <c r="FJ827" s="95">
        <v>315</v>
      </c>
      <c r="FK827" s="106">
        <v>-5</v>
      </c>
      <c r="FL827" s="115">
        <v>305</v>
      </c>
      <c r="FM827" s="95">
        <v>315</v>
      </c>
      <c r="FN827" s="95">
        <v>310</v>
      </c>
      <c r="FO827" s="106">
        <v>-5</v>
      </c>
      <c r="FT827" s="115">
        <v>345</v>
      </c>
      <c r="FU827" s="95">
        <v>355</v>
      </c>
      <c r="FV827" s="95">
        <v>350</v>
      </c>
      <c r="FW827" s="106">
        <v>-25</v>
      </c>
      <c r="FX827" s="115">
        <v>270</v>
      </c>
      <c r="FY827" s="95">
        <v>280</v>
      </c>
      <c r="FZ827" s="95">
        <v>275</v>
      </c>
      <c r="GA827" s="106" t="s">
        <v>5</v>
      </c>
      <c r="GB827" s="115">
        <v>435</v>
      </c>
      <c r="GC827" s="95">
        <v>445</v>
      </c>
      <c r="GD827" s="95">
        <v>440</v>
      </c>
      <c r="GE827" s="106">
        <v>-5</v>
      </c>
      <c r="GF827" s="115">
        <v>400</v>
      </c>
      <c r="GG827" s="95">
        <v>410</v>
      </c>
      <c r="GH827" s="95">
        <v>405</v>
      </c>
      <c r="GI827" s="106">
        <v>-5</v>
      </c>
      <c r="GJ827" s="115">
        <v>425</v>
      </c>
      <c r="GK827" s="95">
        <v>435</v>
      </c>
      <c r="GL827" s="95">
        <v>430</v>
      </c>
      <c r="GM827" s="106" t="s">
        <v>5</v>
      </c>
      <c r="GN827" s="115">
        <v>595</v>
      </c>
      <c r="GO827" s="95">
        <v>605</v>
      </c>
      <c r="GP827" s="95">
        <v>600</v>
      </c>
      <c r="GQ827" s="106">
        <v>-15</v>
      </c>
    </row>
    <row r="828" spans="1:199" ht="15.5" x14ac:dyDescent="0.35">
      <c r="C828" s="91">
        <f t="shared" si="690"/>
        <v>45926</v>
      </c>
      <c r="D828" s="224">
        <f>AVERAGE(D827,D829)</f>
        <v>380</v>
      </c>
      <c r="E828" s="225">
        <f t="shared" ref="E828:F828" si="691">AVERAGE(E827,E829)</f>
        <v>390</v>
      </c>
      <c r="F828" s="225">
        <f t="shared" si="691"/>
        <v>385</v>
      </c>
      <c r="G828" s="226"/>
      <c r="H828" s="224">
        <f>AVERAGE(H827,H829)</f>
        <v>362.5</v>
      </c>
      <c r="I828" s="225">
        <f t="shared" ref="I828:J828" si="692">AVERAGE(I827,I829)</f>
        <v>372.5</v>
      </c>
      <c r="J828" s="225">
        <f t="shared" si="692"/>
        <v>367.5</v>
      </c>
      <c r="K828" s="226"/>
      <c r="L828" s="224">
        <f>AVERAGE(L827,L829)</f>
        <v>430</v>
      </c>
      <c r="M828" s="225">
        <f t="shared" ref="M828:N828" si="693">AVERAGE(M827,M829)</f>
        <v>440</v>
      </c>
      <c r="N828" s="225">
        <f t="shared" si="693"/>
        <v>435</v>
      </c>
      <c r="O828" s="226"/>
      <c r="P828" s="224">
        <f>AVERAGE(P827,P829)</f>
        <v>352.5</v>
      </c>
      <c r="Q828" s="225">
        <f t="shared" ref="Q828:R828" si="694">AVERAGE(Q827,Q829)</f>
        <v>362.5</v>
      </c>
      <c r="R828" s="225">
        <f t="shared" si="694"/>
        <v>357.5</v>
      </c>
      <c r="S828" s="226"/>
      <c r="T828" s="224">
        <f>AVERAGE(T827,T829)</f>
        <v>310</v>
      </c>
      <c r="U828" s="225">
        <f t="shared" ref="U828:V828" si="695">AVERAGE(U827,U829)</f>
        <v>320</v>
      </c>
      <c r="V828" s="225">
        <f t="shared" si="695"/>
        <v>315</v>
      </c>
      <c r="W828" s="226"/>
      <c r="X828" s="224">
        <f>AVERAGE(X827,X829)</f>
        <v>292.5</v>
      </c>
      <c r="Y828" s="225">
        <f t="shared" ref="Y828:Z828" si="696">AVERAGE(Y827,Y829)</f>
        <v>302.5</v>
      </c>
      <c r="Z828" s="225">
        <f t="shared" si="696"/>
        <v>297.5</v>
      </c>
      <c r="AA828" s="226"/>
      <c r="AB828" s="224">
        <f>AVERAGE(AB827,AB829)</f>
        <v>410</v>
      </c>
      <c r="AC828" s="225">
        <f t="shared" ref="AC828:AD828" si="697">AVERAGE(AC827,AC829)</f>
        <v>420</v>
      </c>
      <c r="AD828" s="225">
        <f t="shared" si="697"/>
        <v>415</v>
      </c>
      <c r="AE828" s="226"/>
      <c r="AF828" s="224">
        <f>AVERAGE(AF827,AF829)</f>
        <v>305</v>
      </c>
      <c r="AG828" s="225">
        <f t="shared" ref="AG828:AH828" si="698">AVERAGE(AG827,AG829)</f>
        <v>315</v>
      </c>
      <c r="AH828" s="225">
        <f t="shared" si="698"/>
        <v>310</v>
      </c>
      <c r="AI828" s="226"/>
      <c r="AJ828" s="224">
        <f>AVERAGE(AJ827,AJ829)</f>
        <v>310</v>
      </c>
      <c r="AK828" s="225">
        <f t="shared" ref="AK828:AL828" si="699">AVERAGE(AK827,AK829)</f>
        <v>320</v>
      </c>
      <c r="AL828" s="225">
        <f t="shared" si="699"/>
        <v>315</v>
      </c>
      <c r="AM828" s="226"/>
      <c r="AN828" s="224">
        <f>AVERAGE(AN827,AN829)</f>
        <v>290</v>
      </c>
      <c r="AO828" s="225">
        <f t="shared" ref="AO828:AP828" si="700">AVERAGE(AO827,AO829)</f>
        <v>300</v>
      </c>
      <c r="AP828" s="225">
        <f t="shared" si="700"/>
        <v>295</v>
      </c>
      <c r="AQ828" s="226"/>
      <c r="AR828" s="224">
        <f>AVERAGE(AR827,AR829)</f>
        <v>420</v>
      </c>
      <c r="AS828" s="225">
        <f t="shared" ref="AS828:AT828" si="701">AVERAGE(AS827,AS829)</f>
        <v>430</v>
      </c>
      <c r="AT828" s="225">
        <f t="shared" si="701"/>
        <v>425</v>
      </c>
      <c r="AU828" s="226"/>
      <c r="AV828" s="224">
        <f>AVERAGE(AV827,AV829)</f>
        <v>335</v>
      </c>
      <c r="AW828" s="225">
        <f t="shared" ref="AW828:AX828" si="702">AVERAGE(AW827,AW829)</f>
        <v>345</v>
      </c>
      <c r="AX828" s="225">
        <f t="shared" si="702"/>
        <v>340</v>
      </c>
      <c r="AY828" s="226"/>
      <c r="AZ828" s="224">
        <f>AVERAGE(AZ827,AZ829)</f>
        <v>317.5</v>
      </c>
      <c r="BA828" s="225">
        <f t="shared" ref="BA828:BB828" si="703">AVERAGE(BA827,BA829)</f>
        <v>327.5</v>
      </c>
      <c r="BB828" s="225">
        <f t="shared" si="703"/>
        <v>322.5</v>
      </c>
      <c r="BC828" s="226"/>
      <c r="BD828" s="224">
        <f>AVERAGE(BD827,BD829)</f>
        <v>305</v>
      </c>
      <c r="BE828" s="225">
        <f t="shared" ref="BE828:BF828" si="704">AVERAGE(BE827,BE829)</f>
        <v>315</v>
      </c>
      <c r="BF828" s="225">
        <f t="shared" si="704"/>
        <v>310</v>
      </c>
      <c r="BG828" s="226"/>
      <c r="BH828" s="224">
        <f>AVERAGE(BH827,BH829)</f>
        <v>400</v>
      </c>
      <c r="BI828" s="225">
        <f t="shared" ref="BI828:BJ828" si="705">AVERAGE(BI827,BI829)</f>
        <v>410</v>
      </c>
      <c r="BJ828" s="225">
        <f t="shared" si="705"/>
        <v>405</v>
      </c>
      <c r="BK828" s="226"/>
      <c r="BL828" s="224">
        <f>AVERAGE(BL827,BL829)</f>
        <v>325</v>
      </c>
      <c r="BM828" s="225">
        <f t="shared" ref="BM828:BN828" si="706">AVERAGE(BM827,BM829)</f>
        <v>335</v>
      </c>
      <c r="BN828" s="225">
        <f t="shared" si="706"/>
        <v>330</v>
      </c>
      <c r="BO828" s="226"/>
      <c r="BP828" s="224">
        <f>AVERAGE(BP827,BP829)</f>
        <v>335</v>
      </c>
      <c r="BQ828" s="225">
        <f t="shared" ref="BQ828:BR828" si="707">AVERAGE(BQ827,BQ829)</f>
        <v>345</v>
      </c>
      <c r="BR828" s="225">
        <f t="shared" si="707"/>
        <v>340</v>
      </c>
      <c r="BS828" s="226"/>
      <c r="BT828" s="224">
        <f>AVERAGE(BT827,BT829)</f>
        <v>277.5</v>
      </c>
      <c r="BU828" s="225">
        <f t="shared" ref="BU828:BV828" si="708">AVERAGE(BU827,BU829)</f>
        <v>287.5</v>
      </c>
      <c r="BV828" s="225">
        <f t="shared" si="708"/>
        <v>282.5</v>
      </c>
      <c r="BW828" s="226"/>
      <c r="BX828" s="224">
        <f>AVERAGE(BX827,BX829)</f>
        <v>420</v>
      </c>
      <c r="BY828" s="225">
        <f t="shared" ref="BY828:BZ828" si="709">AVERAGE(BY827,BY829)</f>
        <v>430</v>
      </c>
      <c r="BZ828" s="225">
        <f t="shared" si="709"/>
        <v>425</v>
      </c>
      <c r="CA828" s="226"/>
      <c r="CB828" s="224">
        <f>AVERAGE(CB827,CB829)</f>
        <v>490</v>
      </c>
      <c r="CC828" s="225">
        <f t="shared" ref="CC828:CD828" si="710">AVERAGE(CC827,CC829)</f>
        <v>500</v>
      </c>
      <c r="CD828" s="225">
        <f t="shared" si="710"/>
        <v>495</v>
      </c>
      <c r="CE828" s="226"/>
      <c r="CF828" s="224">
        <f>AVERAGE(CF827,CF829)</f>
        <v>325</v>
      </c>
      <c r="CG828" s="225">
        <f t="shared" ref="CG828:CH828" si="711">AVERAGE(CG827,CG829)</f>
        <v>335</v>
      </c>
      <c r="CH828" s="225">
        <f t="shared" si="711"/>
        <v>330</v>
      </c>
      <c r="CI828" s="226"/>
      <c r="CJ828" s="224">
        <f>AVERAGE(CJ827,CJ829)</f>
        <v>300</v>
      </c>
      <c r="CK828" s="225">
        <f t="shared" ref="CK828:CL828" si="712">AVERAGE(CK827,CK829)</f>
        <v>310</v>
      </c>
      <c r="CL828" s="225">
        <f t="shared" si="712"/>
        <v>305</v>
      </c>
      <c r="CM828" s="226"/>
      <c r="CN828" s="224">
        <f>AVERAGE(CN827,CN829)</f>
        <v>420</v>
      </c>
      <c r="CO828" s="225">
        <f t="shared" ref="CO828:CP828" si="713">AVERAGE(CO827,CO829)</f>
        <v>430</v>
      </c>
      <c r="CP828" s="225">
        <f t="shared" si="713"/>
        <v>425</v>
      </c>
      <c r="CQ828" s="226"/>
      <c r="CR828" s="224">
        <f>AVERAGE(CR827,CR829)</f>
        <v>490</v>
      </c>
      <c r="CS828" s="225">
        <f t="shared" ref="CS828:CT828" si="714">AVERAGE(CS827,CS829)</f>
        <v>500</v>
      </c>
      <c r="CT828" s="225">
        <f t="shared" si="714"/>
        <v>495</v>
      </c>
      <c r="CU828" s="226"/>
      <c r="CV828" s="224">
        <f>AVERAGE(CV827,CV829)</f>
        <v>345</v>
      </c>
      <c r="CW828" s="225">
        <f t="shared" ref="CW828:CX828" si="715">AVERAGE(CW827,CW829)</f>
        <v>355</v>
      </c>
      <c r="CX828" s="225">
        <f t="shared" si="715"/>
        <v>350</v>
      </c>
      <c r="CY828" s="226"/>
      <c r="CZ828" s="224">
        <f>AVERAGE(CZ827,CZ829)</f>
        <v>312.5</v>
      </c>
      <c r="DA828" s="225">
        <f t="shared" ref="DA828:DB828" si="716">AVERAGE(DA827,DA829)</f>
        <v>322.5</v>
      </c>
      <c r="DB828" s="225">
        <f t="shared" si="716"/>
        <v>317.5</v>
      </c>
      <c r="DC828" s="226"/>
      <c r="DD828" s="224">
        <f>AVERAGE(DD827,DD829)</f>
        <v>420</v>
      </c>
      <c r="DE828" s="225">
        <f t="shared" ref="DE828:DF828" si="717">AVERAGE(DE827,DE829)</f>
        <v>430</v>
      </c>
      <c r="DF828" s="225">
        <f t="shared" si="717"/>
        <v>425</v>
      </c>
      <c r="DG828" s="226"/>
      <c r="DH828" s="224">
        <f>AVERAGE(DH827,DH829)</f>
        <v>505</v>
      </c>
      <c r="DI828" s="225">
        <f t="shared" ref="DI828:DJ828" si="718">AVERAGE(DI827,DI829)</f>
        <v>515</v>
      </c>
      <c r="DJ828" s="225">
        <f t="shared" si="718"/>
        <v>510</v>
      </c>
      <c r="DK828" s="226"/>
      <c r="DL828" s="224">
        <f>AVERAGE(DL827,DL829)</f>
        <v>297.5</v>
      </c>
      <c r="DM828" s="225">
        <f t="shared" ref="DM828:DN828" si="719">AVERAGE(DM827,DM829)</f>
        <v>307.5</v>
      </c>
      <c r="DN828" s="225">
        <f t="shared" si="719"/>
        <v>302.5</v>
      </c>
      <c r="DO828" s="226"/>
      <c r="DP828" s="224">
        <f>AVERAGE(DP827,DP829)</f>
        <v>277.5</v>
      </c>
      <c r="DQ828" s="225">
        <f t="shared" ref="DQ828:DR828" si="720">AVERAGE(DQ827,DQ829)</f>
        <v>287.5</v>
      </c>
      <c r="DR828" s="225">
        <f t="shared" si="720"/>
        <v>282.5</v>
      </c>
      <c r="DS828" s="226"/>
      <c r="DT828" s="224">
        <f>AVERAGE(DT827,DT829)</f>
        <v>420</v>
      </c>
      <c r="DU828" s="225">
        <f t="shared" ref="DU828:DV828" si="721">AVERAGE(DU827,DU829)</f>
        <v>430</v>
      </c>
      <c r="DV828" s="225">
        <f t="shared" si="721"/>
        <v>425</v>
      </c>
      <c r="DW828" s="226"/>
      <c r="DX828" s="224">
        <f>AVERAGE(DX827,DX829)</f>
        <v>490</v>
      </c>
      <c r="DY828" s="225">
        <f t="shared" ref="DY828:DZ828" si="722">AVERAGE(DY827,DY829)</f>
        <v>500</v>
      </c>
      <c r="DZ828" s="225">
        <f t="shared" si="722"/>
        <v>495</v>
      </c>
      <c r="EA828" s="226"/>
      <c r="EB828" s="224">
        <f>AVERAGE(EB827,EB829)</f>
        <v>325</v>
      </c>
      <c r="EC828" s="225">
        <f t="shared" ref="EC828:ED828" si="723">AVERAGE(EC827,EC829)</f>
        <v>335</v>
      </c>
      <c r="ED828" s="225">
        <f t="shared" si="723"/>
        <v>330</v>
      </c>
      <c r="EE828" s="226"/>
      <c r="EF828" s="224">
        <f>AVERAGE(EF827,EF829)</f>
        <v>287.5</v>
      </c>
      <c r="EG828" s="225">
        <f t="shared" ref="EG828:EH828" si="724">AVERAGE(EG827,EG829)</f>
        <v>297.5</v>
      </c>
      <c r="EH828" s="225">
        <f t="shared" si="724"/>
        <v>292.5</v>
      </c>
      <c r="EI828" s="226"/>
      <c r="EJ828" s="224">
        <f>AVERAGE(EJ827,EJ829)</f>
        <v>410</v>
      </c>
      <c r="EK828" s="225">
        <f t="shared" ref="EK828:EL828" si="725">AVERAGE(EK827,EK829)</f>
        <v>420</v>
      </c>
      <c r="EL828" s="225">
        <f t="shared" si="725"/>
        <v>415</v>
      </c>
      <c r="EM828" s="226"/>
      <c r="EN828" s="224">
        <f>AVERAGE(EN827,EN829)</f>
        <v>535</v>
      </c>
      <c r="EO828" s="225">
        <f t="shared" ref="EO828:EP828" si="726">AVERAGE(EO827,EO829)</f>
        <v>545</v>
      </c>
      <c r="EP828" s="225">
        <f t="shared" si="726"/>
        <v>540</v>
      </c>
      <c r="EQ828" s="226"/>
      <c r="ER828" s="224">
        <f>AVERAGE(ER827,ER829)</f>
        <v>280</v>
      </c>
      <c r="ES828" s="225">
        <f t="shared" ref="ES828:ET828" si="727">AVERAGE(ES827,ES829)</f>
        <v>290</v>
      </c>
      <c r="ET828" s="225">
        <f t="shared" si="727"/>
        <v>285</v>
      </c>
      <c r="EU828" s="226"/>
      <c r="EV828" s="224">
        <f>AVERAGE(EV827,EV829)</f>
        <v>287.5</v>
      </c>
      <c r="EW828" s="225">
        <f t="shared" ref="EW828:EX828" si="728">AVERAGE(EW827,EW829)</f>
        <v>297.5</v>
      </c>
      <c r="EX828" s="225">
        <f t="shared" si="728"/>
        <v>292.5</v>
      </c>
      <c r="EY828" s="226"/>
      <c r="EZ828" s="224">
        <f>AVERAGE(EZ827,EZ829)</f>
        <v>410</v>
      </c>
      <c r="FA828" s="225">
        <f t="shared" ref="FA828:FB828" si="729">AVERAGE(FA827,FA829)</f>
        <v>420</v>
      </c>
      <c r="FB828" s="225">
        <f t="shared" si="729"/>
        <v>415</v>
      </c>
      <c r="FC828" s="226"/>
      <c r="FD828" s="224">
        <f>AVERAGE(FD827,FD829)</f>
        <v>400</v>
      </c>
      <c r="FE828" s="225">
        <f t="shared" ref="FE828:FF828" si="730">AVERAGE(FE827,FE829)</f>
        <v>410</v>
      </c>
      <c r="FF828" s="225">
        <f t="shared" si="730"/>
        <v>405</v>
      </c>
      <c r="FG828" s="226"/>
      <c r="FH828" s="224">
        <f>AVERAGE(FH827,FH829)</f>
        <v>310</v>
      </c>
      <c r="FI828" s="225">
        <f t="shared" ref="FI828:FJ828" si="731">AVERAGE(FI827,FI829)</f>
        <v>320</v>
      </c>
      <c r="FJ828" s="225">
        <f t="shared" si="731"/>
        <v>315</v>
      </c>
      <c r="FK828" s="226"/>
      <c r="FL828" s="224">
        <f>AVERAGE(FL827,FL829)</f>
        <v>307.5</v>
      </c>
      <c r="FM828" s="225">
        <f t="shared" ref="FM828:FN828" si="732">AVERAGE(FM827,FM829)</f>
        <v>317.5</v>
      </c>
      <c r="FN828" s="225">
        <f t="shared" si="732"/>
        <v>312.5</v>
      </c>
      <c r="FO828" s="226"/>
      <c r="FP828" s="224"/>
      <c r="FQ828" s="225"/>
      <c r="FR828" s="225"/>
      <c r="FS828" s="226"/>
      <c r="FT828" s="224">
        <f>AVERAGE(FT827,FT829)</f>
        <v>345</v>
      </c>
      <c r="FU828" s="225">
        <f t="shared" ref="FU828:FV828" si="733">AVERAGE(FU827,FU829)</f>
        <v>355</v>
      </c>
      <c r="FV828" s="225">
        <f t="shared" si="733"/>
        <v>350</v>
      </c>
      <c r="FW828" s="226"/>
      <c r="FX828" s="224">
        <f>AVERAGE(FX827,FX829)</f>
        <v>270</v>
      </c>
      <c r="FY828" s="225">
        <f t="shared" ref="FY828:FZ828" si="734">AVERAGE(FY827,FY829)</f>
        <v>280</v>
      </c>
      <c r="FZ828" s="225">
        <f t="shared" si="734"/>
        <v>275</v>
      </c>
      <c r="GA828" s="226"/>
      <c r="GB828" s="224">
        <f>AVERAGE(GB827,GB829)</f>
        <v>435</v>
      </c>
      <c r="GC828" s="225">
        <f t="shared" ref="GC828:GD828" si="735">AVERAGE(GC827,GC829)</f>
        <v>445</v>
      </c>
      <c r="GD828" s="225">
        <f t="shared" si="735"/>
        <v>440</v>
      </c>
      <c r="GE828" s="226"/>
      <c r="GF828" s="224">
        <f>AVERAGE(GF827,GF829)</f>
        <v>402.5</v>
      </c>
      <c r="GG828" s="225">
        <f t="shared" ref="GG828:GH828" si="736">AVERAGE(GG827,GG829)</f>
        <v>412.5</v>
      </c>
      <c r="GH828" s="225">
        <f t="shared" si="736"/>
        <v>407.5</v>
      </c>
      <c r="GI828" s="226"/>
      <c r="GJ828" s="224">
        <f>AVERAGE(GJ827,GJ829)</f>
        <v>430</v>
      </c>
      <c r="GK828" s="225">
        <f t="shared" ref="GK828:GL828" si="737">AVERAGE(GK827,GK829)</f>
        <v>440</v>
      </c>
      <c r="GL828" s="225">
        <f t="shared" si="737"/>
        <v>435</v>
      </c>
      <c r="GM828" s="226"/>
      <c r="GN828" s="224">
        <f>AVERAGE(GN827,GN829)</f>
        <v>595</v>
      </c>
      <c r="GO828" s="225">
        <f t="shared" ref="GO828:GP828" si="738">AVERAGE(GO827,GO829)</f>
        <v>605</v>
      </c>
      <c r="GP828" s="225">
        <f t="shared" si="738"/>
        <v>600</v>
      </c>
      <c r="GQ828" s="227"/>
    </row>
    <row r="829" spans="1:199" ht="15.5" x14ac:dyDescent="0.35">
      <c r="A829">
        <f t="shared" si="0"/>
        <v>10</v>
      </c>
      <c r="B829">
        <f t="shared" si="1"/>
        <v>2025</v>
      </c>
      <c r="C829" s="91">
        <f t="shared" si="690"/>
        <v>45933</v>
      </c>
      <c r="D829" s="93">
        <v>380</v>
      </c>
      <c r="E829" s="93">
        <v>390</v>
      </c>
      <c r="F829" s="93">
        <v>385</v>
      </c>
      <c r="G829" s="106" t="s">
        <v>5</v>
      </c>
      <c r="H829" s="118">
        <v>365</v>
      </c>
      <c r="I829" s="93">
        <v>375</v>
      </c>
      <c r="J829" s="93">
        <v>370</v>
      </c>
      <c r="K829" s="110">
        <v>5</v>
      </c>
      <c r="L829" s="118">
        <v>435</v>
      </c>
      <c r="M829" s="93">
        <v>445</v>
      </c>
      <c r="N829" s="93">
        <v>440</v>
      </c>
      <c r="O829" s="110">
        <v>10</v>
      </c>
      <c r="P829" s="118">
        <v>350</v>
      </c>
      <c r="Q829" s="93">
        <v>360</v>
      </c>
      <c r="R829" s="93">
        <v>355</v>
      </c>
      <c r="S829" s="110">
        <v>-5</v>
      </c>
      <c r="T829" s="118">
        <v>310</v>
      </c>
      <c r="U829" s="93">
        <v>320</v>
      </c>
      <c r="V829" s="93">
        <v>315</v>
      </c>
      <c r="W829" s="106" t="s">
        <v>5</v>
      </c>
      <c r="X829" s="118">
        <v>295</v>
      </c>
      <c r="Y829" s="93">
        <v>305</v>
      </c>
      <c r="Z829" s="93">
        <v>300</v>
      </c>
      <c r="AA829" s="110">
        <v>5</v>
      </c>
      <c r="AB829" s="118">
        <v>415</v>
      </c>
      <c r="AC829" s="93">
        <v>425</v>
      </c>
      <c r="AD829" s="93">
        <v>420</v>
      </c>
      <c r="AE829" s="110">
        <v>10</v>
      </c>
      <c r="AF829" s="118">
        <v>305</v>
      </c>
      <c r="AG829" s="93">
        <v>315</v>
      </c>
      <c r="AH829" s="93">
        <v>310</v>
      </c>
      <c r="AI829" s="106" t="s">
        <v>5</v>
      </c>
      <c r="AJ829" s="118">
        <v>310</v>
      </c>
      <c r="AK829" s="93">
        <v>320</v>
      </c>
      <c r="AL829" s="93">
        <v>315</v>
      </c>
      <c r="AM829" s="106" t="s">
        <v>5</v>
      </c>
      <c r="AN829" s="118">
        <v>290</v>
      </c>
      <c r="AO829" s="93">
        <v>300</v>
      </c>
      <c r="AP829" s="93">
        <v>295</v>
      </c>
      <c r="AQ829" s="106" t="s">
        <v>5</v>
      </c>
      <c r="AR829" s="118">
        <v>425</v>
      </c>
      <c r="AS829" s="93">
        <v>435</v>
      </c>
      <c r="AT829" s="93">
        <v>430</v>
      </c>
      <c r="AU829" s="110">
        <v>10</v>
      </c>
      <c r="AV829" s="118">
        <v>335</v>
      </c>
      <c r="AW829" s="93">
        <v>345</v>
      </c>
      <c r="AX829" s="93">
        <v>340</v>
      </c>
      <c r="AY829" s="106" t="s">
        <v>5</v>
      </c>
      <c r="AZ829" s="118">
        <v>315</v>
      </c>
      <c r="BA829" s="93">
        <v>325</v>
      </c>
      <c r="BB829" s="93">
        <v>320</v>
      </c>
      <c r="BC829" s="110">
        <v>-5</v>
      </c>
      <c r="BD829" s="118">
        <v>305</v>
      </c>
      <c r="BE829" s="93">
        <v>315</v>
      </c>
      <c r="BF829" s="93">
        <v>310</v>
      </c>
      <c r="BG829" s="106" t="s">
        <v>5</v>
      </c>
      <c r="BH829" s="118">
        <v>405</v>
      </c>
      <c r="BI829" s="93">
        <v>415</v>
      </c>
      <c r="BJ829" s="93">
        <v>410</v>
      </c>
      <c r="BK829" s="110">
        <v>10</v>
      </c>
      <c r="BL829" s="118">
        <v>325</v>
      </c>
      <c r="BM829" s="93">
        <v>335</v>
      </c>
      <c r="BN829" s="93">
        <v>330</v>
      </c>
      <c r="BO829" s="106" t="s">
        <v>5</v>
      </c>
      <c r="BP829" s="118">
        <v>335</v>
      </c>
      <c r="BQ829" s="93">
        <v>345</v>
      </c>
      <c r="BR829" s="93">
        <v>340</v>
      </c>
      <c r="BS829" s="106" t="s">
        <v>5</v>
      </c>
      <c r="BT829" s="118">
        <v>280</v>
      </c>
      <c r="BU829" s="93">
        <v>290</v>
      </c>
      <c r="BV829" s="93">
        <v>285</v>
      </c>
      <c r="BW829" s="110">
        <v>5</v>
      </c>
      <c r="BX829" s="118">
        <v>425</v>
      </c>
      <c r="BY829" s="93">
        <v>435</v>
      </c>
      <c r="BZ829" s="93">
        <v>430</v>
      </c>
      <c r="CA829" s="110">
        <v>10</v>
      </c>
      <c r="CB829" s="118">
        <v>490</v>
      </c>
      <c r="CC829" s="93">
        <v>500</v>
      </c>
      <c r="CD829" s="93">
        <v>495</v>
      </c>
      <c r="CE829" s="106" t="s">
        <v>5</v>
      </c>
      <c r="CF829" s="118">
        <v>325</v>
      </c>
      <c r="CG829" s="93">
        <v>335</v>
      </c>
      <c r="CH829" s="93">
        <v>330</v>
      </c>
      <c r="CI829" s="106" t="s">
        <v>5</v>
      </c>
      <c r="CJ829" s="118">
        <v>295</v>
      </c>
      <c r="CK829" s="93">
        <v>305</v>
      </c>
      <c r="CL829" s="93">
        <v>300</v>
      </c>
      <c r="CM829" s="110">
        <v>-10</v>
      </c>
      <c r="CN829" s="118">
        <v>425</v>
      </c>
      <c r="CO829" s="93">
        <v>435</v>
      </c>
      <c r="CP829" s="93">
        <v>430</v>
      </c>
      <c r="CQ829" s="110">
        <v>10</v>
      </c>
      <c r="CR829" s="118">
        <v>490</v>
      </c>
      <c r="CS829" s="93">
        <v>500</v>
      </c>
      <c r="CT829" s="93">
        <v>495</v>
      </c>
      <c r="CU829" s="106" t="s">
        <v>5</v>
      </c>
      <c r="CV829" s="118">
        <v>345</v>
      </c>
      <c r="CW829" s="93">
        <v>355</v>
      </c>
      <c r="CX829" s="93">
        <v>350</v>
      </c>
      <c r="CY829" s="106" t="s">
        <v>5</v>
      </c>
      <c r="CZ829" s="118">
        <v>315</v>
      </c>
      <c r="DA829" s="93">
        <v>325</v>
      </c>
      <c r="DB829" s="93">
        <v>320</v>
      </c>
      <c r="DC829" s="110">
        <v>5</v>
      </c>
      <c r="DD829" s="118">
        <v>425</v>
      </c>
      <c r="DE829" s="93">
        <v>435</v>
      </c>
      <c r="DF829" s="93">
        <v>430</v>
      </c>
      <c r="DG829" s="110">
        <v>10</v>
      </c>
      <c r="DH829" s="118">
        <v>505</v>
      </c>
      <c r="DI829" s="93">
        <v>515</v>
      </c>
      <c r="DJ829" s="93">
        <v>510</v>
      </c>
      <c r="DK829" s="106" t="s">
        <v>5</v>
      </c>
      <c r="DL829" s="118">
        <v>295</v>
      </c>
      <c r="DM829" s="93">
        <v>305</v>
      </c>
      <c r="DN829" s="93">
        <v>300</v>
      </c>
      <c r="DO829" s="110">
        <v>-5</v>
      </c>
      <c r="DP829" s="118">
        <v>280</v>
      </c>
      <c r="DQ829" s="93">
        <v>290</v>
      </c>
      <c r="DR829" s="93">
        <v>285</v>
      </c>
      <c r="DS829" s="110">
        <v>5</v>
      </c>
      <c r="DT829" s="118">
        <v>425</v>
      </c>
      <c r="DU829" s="93">
        <v>435</v>
      </c>
      <c r="DV829" s="93">
        <v>430</v>
      </c>
      <c r="DW829" s="110">
        <v>10</v>
      </c>
      <c r="DX829" s="118">
        <v>490</v>
      </c>
      <c r="DY829" s="93">
        <v>500</v>
      </c>
      <c r="DZ829" s="93">
        <v>495</v>
      </c>
      <c r="EA829" s="106" t="s">
        <v>5</v>
      </c>
      <c r="EB829" s="118">
        <v>325</v>
      </c>
      <c r="EC829" s="93">
        <v>335</v>
      </c>
      <c r="ED829" s="93">
        <v>330</v>
      </c>
      <c r="EE829" s="106" t="s">
        <v>5</v>
      </c>
      <c r="EF829" s="118">
        <v>290</v>
      </c>
      <c r="EG829" s="93">
        <v>300</v>
      </c>
      <c r="EH829" s="93">
        <v>295</v>
      </c>
      <c r="EI829" s="110">
        <v>5</v>
      </c>
      <c r="EJ829" s="118">
        <v>415</v>
      </c>
      <c r="EK829" s="93">
        <v>425</v>
      </c>
      <c r="EL829" s="93">
        <v>420</v>
      </c>
      <c r="EM829" s="110">
        <v>10</v>
      </c>
      <c r="EN829" s="118">
        <v>535</v>
      </c>
      <c r="EO829" s="93">
        <v>545</v>
      </c>
      <c r="EP829" s="93">
        <v>540</v>
      </c>
      <c r="EQ829" s="106" t="s">
        <v>5</v>
      </c>
      <c r="ER829" s="118">
        <v>275</v>
      </c>
      <c r="ES829" s="93">
        <v>285</v>
      </c>
      <c r="ET829" s="93">
        <v>280</v>
      </c>
      <c r="EU829" s="110">
        <v>-10</v>
      </c>
      <c r="EV829" s="118">
        <v>290</v>
      </c>
      <c r="EW829" s="93">
        <v>300</v>
      </c>
      <c r="EX829" s="93">
        <v>295</v>
      </c>
      <c r="EY829" s="110">
        <v>5</v>
      </c>
      <c r="EZ829" s="118">
        <v>415</v>
      </c>
      <c r="FA829" s="93">
        <v>425</v>
      </c>
      <c r="FB829" s="93">
        <v>420</v>
      </c>
      <c r="FC829" s="110">
        <v>10</v>
      </c>
      <c r="FD829" s="118">
        <v>400</v>
      </c>
      <c r="FE829" s="93">
        <v>410</v>
      </c>
      <c r="FF829" s="93">
        <v>405</v>
      </c>
      <c r="FG829" s="106" t="s">
        <v>5</v>
      </c>
      <c r="FH829" s="118">
        <v>310</v>
      </c>
      <c r="FI829" s="93">
        <v>320</v>
      </c>
      <c r="FJ829" s="93">
        <v>315</v>
      </c>
      <c r="FK829" s="106" t="s">
        <v>5</v>
      </c>
      <c r="FL829" s="118">
        <v>310</v>
      </c>
      <c r="FM829" s="93">
        <v>320</v>
      </c>
      <c r="FN829" s="93">
        <v>315</v>
      </c>
      <c r="FO829" s="110">
        <v>5</v>
      </c>
      <c r="FT829" s="118">
        <v>345</v>
      </c>
      <c r="FU829" s="93">
        <v>355</v>
      </c>
      <c r="FV829" s="93">
        <v>350</v>
      </c>
      <c r="FW829" s="106" t="s">
        <v>5</v>
      </c>
      <c r="FX829" s="118">
        <v>270</v>
      </c>
      <c r="FY829" s="93">
        <v>280</v>
      </c>
      <c r="FZ829" s="93">
        <v>275</v>
      </c>
      <c r="GA829" s="106" t="s">
        <v>5</v>
      </c>
      <c r="GB829" s="118">
        <v>435</v>
      </c>
      <c r="GC829" s="93">
        <v>445</v>
      </c>
      <c r="GD829" s="93">
        <v>440</v>
      </c>
      <c r="GE829" s="106" t="s">
        <v>5</v>
      </c>
      <c r="GF829" s="118">
        <v>405</v>
      </c>
      <c r="GG829" s="93">
        <v>415</v>
      </c>
      <c r="GH829" s="93">
        <v>410</v>
      </c>
      <c r="GI829" s="110">
        <v>5</v>
      </c>
      <c r="GJ829" s="118">
        <v>435</v>
      </c>
      <c r="GK829" s="93">
        <v>445</v>
      </c>
      <c r="GL829" s="93">
        <v>440</v>
      </c>
      <c r="GM829" s="110">
        <v>10</v>
      </c>
      <c r="GN829" s="118">
        <v>595</v>
      </c>
      <c r="GO829" s="93">
        <v>605</v>
      </c>
      <c r="GP829" s="93">
        <v>600</v>
      </c>
      <c r="GQ829" s="106" t="s">
        <v>5</v>
      </c>
    </row>
    <row r="830" spans="1:199" ht="15.5" x14ac:dyDescent="0.3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5" x14ac:dyDescent="0.3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5" x14ac:dyDescent="0.35">
      <c r="A832">
        <f t="shared" ref="A832:A895" si="739">MONTH(C832)</f>
        <v>1</v>
      </c>
      <c r="B832">
        <f t="shared" ref="B832:B895" si="740">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5" x14ac:dyDescent="0.35">
      <c r="A833">
        <f t="shared" si="739"/>
        <v>1</v>
      </c>
      <c r="B833">
        <f t="shared" si="740"/>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5" x14ac:dyDescent="0.35">
      <c r="A834">
        <f t="shared" si="739"/>
        <v>1</v>
      </c>
      <c r="B834">
        <f t="shared" si="740"/>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5" x14ac:dyDescent="0.35">
      <c r="A835">
        <f t="shared" si="739"/>
        <v>1</v>
      </c>
      <c r="B835">
        <f t="shared" si="740"/>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5" x14ac:dyDescent="0.35">
      <c r="A836">
        <f t="shared" si="739"/>
        <v>1</v>
      </c>
      <c r="B836">
        <f t="shared" si="740"/>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5" x14ac:dyDescent="0.35">
      <c r="A837">
        <f t="shared" si="739"/>
        <v>1</v>
      </c>
      <c r="B837">
        <f t="shared" si="740"/>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5" x14ac:dyDescent="0.35">
      <c r="A838">
        <f t="shared" si="739"/>
        <v>1</v>
      </c>
      <c r="B838">
        <f t="shared" si="740"/>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5" x14ac:dyDescent="0.35">
      <c r="A839">
        <f t="shared" si="739"/>
        <v>1</v>
      </c>
      <c r="B839">
        <f t="shared" si="740"/>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5" x14ac:dyDescent="0.35">
      <c r="A840">
        <f t="shared" si="739"/>
        <v>1</v>
      </c>
      <c r="B840">
        <f t="shared" si="740"/>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5" x14ac:dyDescent="0.35">
      <c r="A841">
        <f t="shared" si="739"/>
        <v>1</v>
      </c>
      <c r="B841">
        <f t="shared" si="740"/>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5" x14ac:dyDescent="0.35">
      <c r="A842">
        <f t="shared" si="739"/>
        <v>1</v>
      </c>
      <c r="B842">
        <f t="shared" si="740"/>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5" x14ac:dyDescent="0.35">
      <c r="A843">
        <f t="shared" si="739"/>
        <v>1</v>
      </c>
      <c r="B843">
        <f t="shared" si="740"/>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5" x14ac:dyDescent="0.35">
      <c r="A844">
        <f t="shared" si="739"/>
        <v>1</v>
      </c>
      <c r="B844">
        <f t="shared" si="740"/>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5" x14ac:dyDescent="0.35">
      <c r="A845">
        <f t="shared" si="739"/>
        <v>1</v>
      </c>
      <c r="B845">
        <f t="shared" si="740"/>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5" x14ac:dyDescent="0.35">
      <c r="A846">
        <f t="shared" si="739"/>
        <v>1</v>
      </c>
      <c r="B846">
        <f t="shared" si="740"/>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5" x14ac:dyDescent="0.35">
      <c r="A847">
        <f t="shared" si="739"/>
        <v>1</v>
      </c>
      <c r="B847">
        <f t="shared" si="740"/>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5" x14ac:dyDescent="0.35">
      <c r="A848">
        <f t="shared" si="739"/>
        <v>1</v>
      </c>
      <c r="B848">
        <f t="shared" si="740"/>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5" x14ac:dyDescent="0.35">
      <c r="A849">
        <f t="shared" si="739"/>
        <v>1</v>
      </c>
      <c r="B849">
        <f t="shared" si="740"/>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5" x14ac:dyDescent="0.35">
      <c r="A850">
        <f t="shared" si="739"/>
        <v>1</v>
      </c>
      <c r="B850">
        <f t="shared" si="740"/>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5" x14ac:dyDescent="0.35">
      <c r="A851">
        <f t="shared" si="739"/>
        <v>1</v>
      </c>
      <c r="B851">
        <f t="shared" si="740"/>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5" x14ac:dyDescent="0.35">
      <c r="A852">
        <f t="shared" si="739"/>
        <v>1</v>
      </c>
      <c r="B852">
        <f t="shared" si="740"/>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5" x14ac:dyDescent="0.35">
      <c r="A853">
        <f t="shared" si="739"/>
        <v>1</v>
      </c>
      <c r="B853">
        <f t="shared" si="740"/>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5" x14ac:dyDescent="0.35">
      <c r="A854">
        <f t="shared" si="739"/>
        <v>1</v>
      </c>
      <c r="B854">
        <f t="shared" si="740"/>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5" x14ac:dyDescent="0.35">
      <c r="A855">
        <f t="shared" si="739"/>
        <v>1</v>
      </c>
      <c r="B855">
        <f t="shared" si="740"/>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5" x14ac:dyDescent="0.35">
      <c r="A856">
        <f t="shared" si="739"/>
        <v>1</v>
      </c>
      <c r="B856">
        <f t="shared" si="740"/>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5" x14ac:dyDescent="0.35">
      <c r="A857">
        <f t="shared" si="739"/>
        <v>1</v>
      </c>
      <c r="B857">
        <f t="shared" si="740"/>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5" x14ac:dyDescent="0.35">
      <c r="A858">
        <f t="shared" si="739"/>
        <v>1</v>
      </c>
      <c r="B858">
        <f t="shared" si="740"/>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5" x14ac:dyDescent="0.35">
      <c r="A859">
        <f t="shared" si="739"/>
        <v>1</v>
      </c>
      <c r="B859">
        <f t="shared" si="740"/>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5" x14ac:dyDescent="0.35">
      <c r="A860">
        <f t="shared" si="739"/>
        <v>1</v>
      </c>
      <c r="B860">
        <f t="shared" si="740"/>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5" x14ac:dyDescent="0.35">
      <c r="A861">
        <f t="shared" si="739"/>
        <v>1</v>
      </c>
      <c r="B861">
        <f t="shared" si="740"/>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5" x14ac:dyDescent="0.35">
      <c r="A862">
        <f t="shared" si="739"/>
        <v>1</v>
      </c>
      <c r="B862">
        <f t="shared" si="740"/>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5" x14ac:dyDescent="0.35">
      <c r="A863">
        <f t="shared" si="739"/>
        <v>1</v>
      </c>
      <c r="B863">
        <f t="shared" si="740"/>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5" x14ac:dyDescent="0.35">
      <c r="A864">
        <f t="shared" si="739"/>
        <v>1</v>
      </c>
      <c r="B864">
        <f t="shared" si="740"/>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5" x14ac:dyDescent="0.35">
      <c r="A865">
        <f t="shared" si="739"/>
        <v>1</v>
      </c>
      <c r="B865">
        <f t="shared" si="740"/>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5" x14ac:dyDescent="0.35">
      <c r="A866">
        <f t="shared" si="739"/>
        <v>1</v>
      </c>
      <c r="B866">
        <f t="shared" si="740"/>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5" x14ac:dyDescent="0.35">
      <c r="A867">
        <f t="shared" si="739"/>
        <v>1</v>
      </c>
      <c r="B867">
        <f t="shared" si="740"/>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5" x14ac:dyDescent="0.35">
      <c r="A868">
        <f t="shared" si="739"/>
        <v>1</v>
      </c>
      <c r="B868">
        <f t="shared" si="740"/>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5" x14ac:dyDescent="0.35">
      <c r="A869">
        <f t="shared" si="739"/>
        <v>1</v>
      </c>
      <c r="B869">
        <f t="shared" si="740"/>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5" x14ac:dyDescent="0.35">
      <c r="A870">
        <f t="shared" si="739"/>
        <v>1</v>
      </c>
      <c r="B870">
        <f t="shared" si="740"/>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5" x14ac:dyDescent="0.35">
      <c r="A871">
        <f t="shared" si="739"/>
        <v>1</v>
      </c>
      <c r="B871">
        <f t="shared" si="740"/>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5" x14ac:dyDescent="0.35">
      <c r="A872">
        <f t="shared" si="739"/>
        <v>1</v>
      </c>
      <c r="B872">
        <f t="shared" si="740"/>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5" x14ac:dyDescent="0.35">
      <c r="A873">
        <f t="shared" si="739"/>
        <v>1</v>
      </c>
      <c r="B873">
        <f t="shared" si="740"/>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5" x14ac:dyDescent="0.35">
      <c r="A874">
        <f t="shared" si="739"/>
        <v>1</v>
      </c>
      <c r="B874">
        <f t="shared" si="740"/>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5" x14ac:dyDescent="0.35">
      <c r="A875">
        <f t="shared" si="739"/>
        <v>1</v>
      </c>
      <c r="B875">
        <f t="shared" si="740"/>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5" x14ac:dyDescent="0.35">
      <c r="A876">
        <f t="shared" si="739"/>
        <v>1</v>
      </c>
      <c r="B876">
        <f t="shared" si="740"/>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5" x14ac:dyDescent="0.35">
      <c r="A877">
        <f t="shared" si="739"/>
        <v>1</v>
      </c>
      <c r="B877">
        <f t="shared" si="740"/>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5" x14ac:dyDescent="0.35">
      <c r="A878">
        <f t="shared" si="739"/>
        <v>1</v>
      </c>
      <c r="B878">
        <f t="shared" si="740"/>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5" x14ac:dyDescent="0.35">
      <c r="A879">
        <f t="shared" si="739"/>
        <v>1</v>
      </c>
      <c r="B879">
        <f t="shared" si="740"/>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5" x14ac:dyDescent="0.35">
      <c r="A880">
        <f t="shared" si="739"/>
        <v>1</v>
      </c>
      <c r="B880">
        <f t="shared" si="740"/>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5" x14ac:dyDescent="0.35">
      <c r="A881">
        <f t="shared" si="739"/>
        <v>1</v>
      </c>
      <c r="B881">
        <f t="shared" si="740"/>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5" x14ac:dyDescent="0.35">
      <c r="A882">
        <f t="shared" si="739"/>
        <v>1</v>
      </c>
      <c r="B882">
        <f t="shared" si="740"/>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5" x14ac:dyDescent="0.35">
      <c r="A883">
        <f t="shared" si="739"/>
        <v>1</v>
      </c>
      <c r="B883">
        <f t="shared" si="740"/>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5" x14ac:dyDescent="0.35">
      <c r="A884">
        <f t="shared" si="739"/>
        <v>1</v>
      </c>
      <c r="B884">
        <f t="shared" si="740"/>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5" x14ac:dyDescent="0.35">
      <c r="A885">
        <f t="shared" si="739"/>
        <v>1</v>
      </c>
      <c r="B885">
        <f t="shared" si="740"/>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5" x14ac:dyDescent="0.35">
      <c r="A886">
        <f t="shared" si="739"/>
        <v>1</v>
      </c>
      <c r="B886">
        <f t="shared" si="740"/>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5" x14ac:dyDescent="0.35">
      <c r="A887">
        <f t="shared" si="739"/>
        <v>1</v>
      </c>
      <c r="B887">
        <f t="shared" si="740"/>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5" x14ac:dyDescent="0.35">
      <c r="A888">
        <f t="shared" si="739"/>
        <v>1</v>
      </c>
      <c r="B888">
        <f t="shared" si="740"/>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5" x14ac:dyDescent="0.35">
      <c r="A889">
        <f t="shared" si="739"/>
        <v>1</v>
      </c>
      <c r="B889">
        <f t="shared" si="740"/>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5" x14ac:dyDescent="0.35">
      <c r="A890">
        <f t="shared" si="739"/>
        <v>1</v>
      </c>
      <c r="B890">
        <f t="shared" si="740"/>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5" x14ac:dyDescent="0.35">
      <c r="A891">
        <f t="shared" si="739"/>
        <v>1</v>
      </c>
      <c r="B891">
        <f t="shared" si="740"/>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5" x14ac:dyDescent="0.35">
      <c r="A892">
        <f t="shared" si="739"/>
        <v>1</v>
      </c>
      <c r="B892">
        <f t="shared" si="740"/>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5" x14ac:dyDescent="0.35">
      <c r="A893">
        <f t="shared" si="739"/>
        <v>1</v>
      </c>
      <c r="B893">
        <f t="shared" si="740"/>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5" x14ac:dyDescent="0.35">
      <c r="A894">
        <f t="shared" si="739"/>
        <v>1</v>
      </c>
      <c r="B894">
        <f t="shared" si="740"/>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5" x14ac:dyDescent="0.35">
      <c r="A895">
        <f t="shared" si="739"/>
        <v>1</v>
      </c>
      <c r="B895">
        <f t="shared" si="740"/>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5" x14ac:dyDescent="0.35">
      <c r="A896">
        <f t="shared" ref="A896:A959" si="741">MONTH(C896)</f>
        <v>1</v>
      </c>
      <c r="B896">
        <f t="shared" ref="B896:B959" si="742">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5" x14ac:dyDescent="0.35">
      <c r="A897">
        <f t="shared" si="741"/>
        <v>1</v>
      </c>
      <c r="B897">
        <f t="shared" si="742"/>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5" x14ac:dyDescent="0.35">
      <c r="A898">
        <f t="shared" si="741"/>
        <v>1</v>
      </c>
      <c r="B898">
        <f t="shared" si="742"/>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5" x14ac:dyDescent="0.35">
      <c r="A899">
        <f t="shared" si="741"/>
        <v>1</v>
      </c>
      <c r="B899">
        <f t="shared" si="742"/>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5" x14ac:dyDescent="0.35">
      <c r="A900">
        <f t="shared" si="741"/>
        <v>1</v>
      </c>
      <c r="B900">
        <f t="shared" si="742"/>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5" x14ac:dyDescent="0.35">
      <c r="A901">
        <f t="shared" si="741"/>
        <v>1</v>
      </c>
      <c r="B901">
        <f t="shared" si="742"/>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5" x14ac:dyDescent="0.35">
      <c r="A902">
        <f t="shared" si="741"/>
        <v>1</v>
      </c>
      <c r="B902">
        <f t="shared" si="742"/>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5" x14ac:dyDescent="0.35">
      <c r="A903">
        <f t="shared" si="741"/>
        <v>1</v>
      </c>
      <c r="B903">
        <f t="shared" si="742"/>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5" x14ac:dyDescent="0.35">
      <c r="A904">
        <f t="shared" si="741"/>
        <v>1</v>
      </c>
      <c r="B904">
        <f t="shared" si="742"/>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5" x14ac:dyDescent="0.35">
      <c r="A905">
        <f t="shared" si="741"/>
        <v>1</v>
      </c>
      <c r="B905">
        <f t="shared" si="742"/>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5" x14ac:dyDescent="0.35">
      <c r="A906">
        <f t="shared" si="741"/>
        <v>1</v>
      </c>
      <c r="B906">
        <f t="shared" si="742"/>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5" x14ac:dyDescent="0.35">
      <c r="A907">
        <f t="shared" si="741"/>
        <v>1</v>
      </c>
      <c r="B907">
        <f t="shared" si="742"/>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5" x14ac:dyDescent="0.35">
      <c r="A908">
        <f t="shared" si="741"/>
        <v>1</v>
      </c>
      <c r="B908">
        <f t="shared" si="742"/>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5" x14ac:dyDescent="0.35">
      <c r="A909">
        <f t="shared" si="741"/>
        <v>1</v>
      </c>
      <c r="B909">
        <f t="shared" si="742"/>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5" x14ac:dyDescent="0.35">
      <c r="A910">
        <f t="shared" si="741"/>
        <v>1</v>
      </c>
      <c r="B910">
        <f t="shared" si="742"/>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5" x14ac:dyDescent="0.35">
      <c r="A911">
        <f t="shared" si="741"/>
        <v>1</v>
      </c>
      <c r="B911">
        <f t="shared" si="742"/>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5" x14ac:dyDescent="0.35">
      <c r="A912">
        <f t="shared" si="741"/>
        <v>1</v>
      </c>
      <c r="B912">
        <f t="shared" si="742"/>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5" x14ac:dyDescent="0.35">
      <c r="A913">
        <f t="shared" si="741"/>
        <v>1</v>
      </c>
      <c r="B913">
        <f t="shared" si="742"/>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5" x14ac:dyDescent="0.35">
      <c r="A914">
        <f t="shared" si="741"/>
        <v>1</v>
      </c>
      <c r="B914">
        <f t="shared" si="742"/>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5" x14ac:dyDescent="0.35">
      <c r="A915">
        <f t="shared" si="741"/>
        <v>1</v>
      </c>
      <c r="B915">
        <f t="shared" si="742"/>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5" x14ac:dyDescent="0.35">
      <c r="A916">
        <f t="shared" si="741"/>
        <v>1</v>
      </c>
      <c r="B916">
        <f t="shared" si="742"/>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5" x14ac:dyDescent="0.35">
      <c r="A917">
        <f t="shared" si="741"/>
        <v>1</v>
      </c>
      <c r="B917">
        <f t="shared" si="742"/>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5" x14ac:dyDescent="0.35">
      <c r="A918">
        <f t="shared" si="741"/>
        <v>1</v>
      </c>
      <c r="B918">
        <f t="shared" si="742"/>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5" x14ac:dyDescent="0.35">
      <c r="A919">
        <f t="shared" si="741"/>
        <v>1</v>
      </c>
      <c r="B919">
        <f t="shared" si="742"/>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5" x14ac:dyDescent="0.35">
      <c r="A920">
        <f t="shared" si="741"/>
        <v>1</v>
      </c>
      <c r="B920">
        <f t="shared" si="742"/>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5" x14ac:dyDescent="0.35">
      <c r="A921">
        <f t="shared" si="741"/>
        <v>1</v>
      </c>
      <c r="B921">
        <f t="shared" si="742"/>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5" x14ac:dyDescent="0.35">
      <c r="A922">
        <f t="shared" si="741"/>
        <v>1</v>
      </c>
      <c r="B922">
        <f t="shared" si="742"/>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5" x14ac:dyDescent="0.35">
      <c r="A923">
        <f t="shared" si="741"/>
        <v>1</v>
      </c>
      <c r="B923">
        <f t="shared" si="742"/>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5" x14ac:dyDescent="0.35">
      <c r="A924">
        <f t="shared" si="741"/>
        <v>1</v>
      </c>
      <c r="B924">
        <f t="shared" si="742"/>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5" x14ac:dyDescent="0.35">
      <c r="A925">
        <f t="shared" si="741"/>
        <v>1</v>
      </c>
      <c r="B925">
        <f t="shared" si="742"/>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5" x14ac:dyDescent="0.35">
      <c r="A926">
        <f t="shared" si="741"/>
        <v>1</v>
      </c>
      <c r="B926">
        <f t="shared" si="742"/>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5" x14ac:dyDescent="0.35">
      <c r="A927">
        <f t="shared" si="741"/>
        <v>1</v>
      </c>
      <c r="B927">
        <f t="shared" si="742"/>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5" x14ac:dyDescent="0.35">
      <c r="A928">
        <f t="shared" si="741"/>
        <v>1</v>
      </c>
      <c r="B928">
        <f t="shared" si="742"/>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5" x14ac:dyDescent="0.35">
      <c r="A929">
        <f t="shared" si="741"/>
        <v>1</v>
      </c>
      <c r="B929">
        <f t="shared" si="742"/>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5" x14ac:dyDescent="0.35">
      <c r="A930">
        <f t="shared" si="741"/>
        <v>1</v>
      </c>
      <c r="B930">
        <f t="shared" si="742"/>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5" x14ac:dyDescent="0.35">
      <c r="A931">
        <f t="shared" si="741"/>
        <v>1</v>
      </c>
      <c r="B931">
        <f t="shared" si="742"/>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5" x14ac:dyDescent="0.35">
      <c r="A932">
        <f t="shared" si="741"/>
        <v>1</v>
      </c>
      <c r="B932">
        <f t="shared" si="742"/>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5" x14ac:dyDescent="0.35">
      <c r="A933">
        <f t="shared" si="741"/>
        <v>1</v>
      </c>
      <c r="B933">
        <f t="shared" si="742"/>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5" x14ac:dyDescent="0.35">
      <c r="A934">
        <f t="shared" si="741"/>
        <v>1</v>
      </c>
      <c r="B934">
        <f t="shared" si="742"/>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5" x14ac:dyDescent="0.35">
      <c r="A935">
        <f t="shared" si="741"/>
        <v>1</v>
      </c>
      <c r="B935">
        <f t="shared" si="742"/>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5" x14ac:dyDescent="0.35">
      <c r="A936">
        <f t="shared" si="741"/>
        <v>1</v>
      </c>
      <c r="B936">
        <f t="shared" si="742"/>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5" x14ac:dyDescent="0.35">
      <c r="A937">
        <f t="shared" si="741"/>
        <v>1</v>
      </c>
      <c r="B937">
        <f t="shared" si="742"/>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5" x14ac:dyDescent="0.35">
      <c r="A938">
        <f t="shared" si="741"/>
        <v>1</v>
      </c>
      <c r="B938">
        <f t="shared" si="742"/>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5" x14ac:dyDescent="0.35">
      <c r="A939">
        <f t="shared" si="741"/>
        <v>1</v>
      </c>
      <c r="B939">
        <f t="shared" si="742"/>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5" x14ac:dyDescent="0.35">
      <c r="A940">
        <f t="shared" si="741"/>
        <v>1</v>
      </c>
      <c r="B940">
        <f t="shared" si="742"/>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5" x14ac:dyDescent="0.35">
      <c r="A941">
        <f t="shared" si="741"/>
        <v>1</v>
      </c>
      <c r="B941">
        <f t="shared" si="742"/>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5" x14ac:dyDescent="0.35">
      <c r="A942">
        <f t="shared" si="741"/>
        <v>1</v>
      </c>
      <c r="B942">
        <f t="shared" si="742"/>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5" x14ac:dyDescent="0.35">
      <c r="A943">
        <f t="shared" si="741"/>
        <v>1</v>
      </c>
      <c r="B943">
        <f t="shared" si="742"/>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5" x14ac:dyDescent="0.35">
      <c r="A944">
        <f t="shared" si="741"/>
        <v>1</v>
      </c>
      <c r="B944">
        <f t="shared" si="742"/>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5" x14ac:dyDescent="0.35">
      <c r="A945">
        <f t="shared" si="741"/>
        <v>1</v>
      </c>
      <c r="B945">
        <f t="shared" si="742"/>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5" x14ac:dyDescent="0.35">
      <c r="A946">
        <f t="shared" si="741"/>
        <v>1</v>
      </c>
      <c r="B946">
        <f t="shared" si="742"/>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5" x14ac:dyDescent="0.35">
      <c r="A947">
        <f t="shared" si="741"/>
        <v>1</v>
      </c>
      <c r="B947">
        <f t="shared" si="742"/>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5" x14ac:dyDescent="0.35">
      <c r="A948">
        <f t="shared" si="741"/>
        <v>1</v>
      </c>
      <c r="B948">
        <f t="shared" si="742"/>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5" x14ac:dyDescent="0.35">
      <c r="A949">
        <f t="shared" si="741"/>
        <v>1</v>
      </c>
      <c r="B949">
        <f t="shared" si="742"/>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5" x14ac:dyDescent="0.35">
      <c r="A950">
        <f t="shared" si="741"/>
        <v>1</v>
      </c>
      <c r="B950">
        <f t="shared" si="742"/>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5" x14ac:dyDescent="0.35">
      <c r="A951">
        <f t="shared" si="741"/>
        <v>1</v>
      </c>
      <c r="B951">
        <f t="shared" si="742"/>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5" x14ac:dyDescent="0.35">
      <c r="A952">
        <f t="shared" si="741"/>
        <v>1</v>
      </c>
      <c r="B952">
        <f t="shared" si="742"/>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5" x14ac:dyDescent="0.35">
      <c r="A953">
        <f t="shared" si="741"/>
        <v>1</v>
      </c>
      <c r="B953">
        <f t="shared" si="742"/>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5" x14ac:dyDescent="0.35">
      <c r="A954">
        <f t="shared" si="741"/>
        <v>1</v>
      </c>
      <c r="B954">
        <f t="shared" si="742"/>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5" x14ac:dyDescent="0.35">
      <c r="A955">
        <f t="shared" si="741"/>
        <v>1</v>
      </c>
      <c r="B955">
        <f t="shared" si="742"/>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5" x14ac:dyDescent="0.35">
      <c r="A956">
        <f t="shared" si="741"/>
        <v>1</v>
      </c>
      <c r="B956">
        <f t="shared" si="742"/>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5" x14ac:dyDescent="0.35">
      <c r="A957">
        <f t="shared" si="741"/>
        <v>1</v>
      </c>
      <c r="B957">
        <f t="shared" si="742"/>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5" x14ac:dyDescent="0.35">
      <c r="A958">
        <f t="shared" si="741"/>
        <v>1</v>
      </c>
      <c r="B958">
        <f t="shared" si="742"/>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5" x14ac:dyDescent="0.35">
      <c r="A959">
        <f t="shared" si="741"/>
        <v>1</v>
      </c>
      <c r="B959">
        <f t="shared" si="742"/>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5" x14ac:dyDescent="0.35">
      <c r="A960">
        <f t="shared" ref="A960:A1023" si="743">MONTH(C960)</f>
        <v>1</v>
      </c>
      <c r="B960">
        <f t="shared" ref="B960:B1023" si="744">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5" x14ac:dyDescent="0.35">
      <c r="A961">
        <f t="shared" si="743"/>
        <v>1</v>
      </c>
      <c r="B961">
        <f t="shared" si="744"/>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5" x14ac:dyDescent="0.35">
      <c r="A962">
        <f t="shared" si="743"/>
        <v>1</v>
      </c>
      <c r="B962">
        <f t="shared" si="744"/>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5" x14ac:dyDescent="0.35">
      <c r="A963">
        <f t="shared" si="743"/>
        <v>1</v>
      </c>
      <c r="B963">
        <f t="shared" si="744"/>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5" x14ac:dyDescent="0.35">
      <c r="A964">
        <f t="shared" si="743"/>
        <v>1</v>
      </c>
      <c r="B964">
        <f t="shared" si="744"/>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5" x14ac:dyDescent="0.35">
      <c r="A965">
        <f t="shared" si="743"/>
        <v>1</v>
      </c>
      <c r="B965">
        <f t="shared" si="744"/>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5" x14ac:dyDescent="0.35">
      <c r="A966">
        <f t="shared" si="743"/>
        <v>1</v>
      </c>
      <c r="B966">
        <f t="shared" si="744"/>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5" x14ac:dyDescent="0.35">
      <c r="A967">
        <f t="shared" si="743"/>
        <v>1</v>
      </c>
      <c r="B967">
        <f t="shared" si="744"/>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5" x14ac:dyDescent="0.35">
      <c r="A968">
        <f t="shared" si="743"/>
        <v>1</v>
      </c>
      <c r="B968">
        <f t="shared" si="744"/>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5" x14ac:dyDescent="0.35">
      <c r="A969">
        <f t="shared" si="743"/>
        <v>1</v>
      </c>
      <c r="B969">
        <f t="shared" si="744"/>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5" x14ac:dyDescent="0.35">
      <c r="A970">
        <f t="shared" si="743"/>
        <v>1</v>
      </c>
      <c r="B970">
        <f t="shared" si="744"/>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5" x14ac:dyDescent="0.35">
      <c r="A971">
        <f t="shared" si="743"/>
        <v>1</v>
      </c>
      <c r="B971">
        <f t="shared" si="744"/>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5" x14ac:dyDescent="0.35">
      <c r="A972">
        <f t="shared" si="743"/>
        <v>1</v>
      </c>
      <c r="B972">
        <f t="shared" si="744"/>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5" x14ac:dyDescent="0.35">
      <c r="A973">
        <f t="shared" si="743"/>
        <v>1</v>
      </c>
      <c r="B973">
        <f t="shared" si="744"/>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5" x14ac:dyDescent="0.35">
      <c r="A974">
        <f t="shared" si="743"/>
        <v>1</v>
      </c>
      <c r="B974">
        <f t="shared" si="744"/>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5" x14ac:dyDescent="0.35">
      <c r="A975">
        <f t="shared" si="743"/>
        <v>1</v>
      </c>
      <c r="B975">
        <f t="shared" si="744"/>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5" x14ac:dyDescent="0.35">
      <c r="A976">
        <f t="shared" si="743"/>
        <v>1</v>
      </c>
      <c r="B976">
        <f t="shared" si="744"/>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5" x14ac:dyDescent="0.35">
      <c r="A977">
        <f t="shared" si="743"/>
        <v>1</v>
      </c>
      <c r="B977">
        <f t="shared" si="744"/>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5" x14ac:dyDescent="0.35">
      <c r="A978">
        <f t="shared" si="743"/>
        <v>1</v>
      </c>
      <c r="B978">
        <f t="shared" si="744"/>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5" x14ac:dyDescent="0.35">
      <c r="A979">
        <f t="shared" si="743"/>
        <v>1</v>
      </c>
      <c r="B979">
        <f t="shared" si="744"/>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5" x14ac:dyDescent="0.35">
      <c r="A980">
        <f t="shared" si="743"/>
        <v>1</v>
      </c>
      <c r="B980">
        <f t="shared" si="744"/>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5" x14ac:dyDescent="0.35">
      <c r="A981">
        <f t="shared" si="743"/>
        <v>1</v>
      </c>
      <c r="B981">
        <f t="shared" si="744"/>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5" x14ac:dyDescent="0.35">
      <c r="A982">
        <f t="shared" si="743"/>
        <v>1</v>
      </c>
      <c r="B982">
        <f t="shared" si="744"/>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5" x14ac:dyDescent="0.35">
      <c r="A983">
        <f t="shared" si="743"/>
        <v>1</v>
      </c>
      <c r="B983">
        <f t="shared" si="744"/>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5" x14ac:dyDescent="0.35">
      <c r="A984">
        <f t="shared" si="743"/>
        <v>1</v>
      </c>
      <c r="B984">
        <f t="shared" si="744"/>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5" x14ac:dyDescent="0.35">
      <c r="A985">
        <f t="shared" si="743"/>
        <v>1</v>
      </c>
      <c r="B985">
        <f t="shared" si="744"/>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5" x14ac:dyDescent="0.35">
      <c r="A986">
        <f t="shared" si="743"/>
        <v>1</v>
      </c>
      <c r="B986">
        <f t="shared" si="744"/>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5" x14ac:dyDescent="0.35">
      <c r="A987">
        <f t="shared" si="743"/>
        <v>1</v>
      </c>
      <c r="B987">
        <f t="shared" si="744"/>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5" x14ac:dyDescent="0.35">
      <c r="A988">
        <f t="shared" si="743"/>
        <v>1</v>
      </c>
      <c r="B988">
        <f t="shared" si="744"/>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5" x14ac:dyDescent="0.35">
      <c r="A989">
        <f t="shared" si="743"/>
        <v>1</v>
      </c>
      <c r="B989">
        <f t="shared" si="744"/>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5" x14ac:dyDescent="0.35">
      <c r="A990">
        <f t="shared" si="743"/>
        <v>1</v>
      </c>
      <c r="B990">
        <f t="shared" si="744"/>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5" x14ac:dyDescent="0.35">
      <c r="A991">
        <f t="shared" si="743"/>
        <v>1</v>
      </c>
      <c r="B991">
        <f t="shared" si="744"/>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5" x14ac:dyDescent="0.35">
      <c r="A992">
        <f t="shared" si="743"/>
        <v>1</v>
      </c>
      <c r="B992">
        <f t="shared" si="744"/>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5" x14ac:dyDescent="0.35">
      <c r="A993">
        <f t="shared" si="743"/>
        <v>1</v>
      </c>
      <c r="B993">
        <f t="shared" si="744"/>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5" x14ac:dyDescent="0.35">
      <c r="A994">
        <f t="shared" si="743"/>
        <v>1</v>
      </c>
      <c r="B994">
        <f t="shared" si="744"/>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5" x14ac:dyDescent="0.35">
      <c r="A995">
        <f t="shared" si="743"/>
        <v>1</v>
      </c>
      <c r="B995">
        <f t="shared" si="744"/>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5" x14ac:dyDescent="0.35">
      <c r="A996">
        <f t="shared" si="743"/>
        <v>1</v>
      </c>
      <c r="B996">
        <f t="shared" si="744"/>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5" x14ac:dyDescent="0.35">
      <c r="A997">
        <f t="shared" si="743"/>
        <v>1</v>
      </c>
      <c r="B997">
        <f t="shared" si="744"/>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5" x14ac:dyDescent="0.35">
      <c r="A998">
        <f t="shared" si="743"/>
        <v>1</v>
      </c>
      <c r="B998">
        <f t="shared" si="744"/>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5" x14ac:dyDescent="0.35">
      <c r="A999">
        <f t="shared" si="743"/>
        <v>1</v>
      </c>
      <c r="B999">
        <f t="shared" si="744"/>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5" x14ac:dyDescent="0.35">
      <c r="A1000">
        <f t="shared" si="743"/>
        <v>1</v>
      </c>
      <c r="B1000">
        <f t="shared" si="744"/>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5" x14ac:dyDescent="0.35">
      <c r="A1001">
        <f t="shared" si="743"/>
        <v>1</v>
      </c>
      <c r="B1001">
        <f t="shared" si="744"/>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5" x14ac:dyDescent="0.35">
      <c r="A1002">
        <f t="shared" si="743"/>
        <v>1</v>
      </c>
      <c r="B1002">
        <f t="shared" si="744"/>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5" x14ac:dyDescent="0.35">
      <c r="A1003">
        <f t="shared" si="743"/>
        <v>1</v>
      </c>
      <c r="B1003">
        <f t="shared" si="744"/>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5" x14ac:dyDescent="0.35">
      <c r="A1004">
        <f t="shared" si="743"/>
        <v>1</v>
      </c>
      <c r="B1004">
        <f t="shared" si="744"/>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5" x14ac:dyDescent="0.35">
      <c r="A1005">
        <f t="shared" si="743"/>
        <v>1</v>
      </c>
      <c r="B1005">
        <f t="shared" si="744"/>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5" x14ac:dyDescent="0.35">
      <c r="A1006">
        <f t="shared" si="743"/>
        <v>1</v>
      </c>
      <c r="B1006">
        <f t="shared" si="744"/>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5" x14ac:dyDescent="0.35">
      <c r="A1007">
        <f t="shared" si="743"/>
        <v>1</v>
      </c>
      <c r="B1007">
        <f t="shared" si="744"/>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5" x14ac:dyDescent="0.35">
      <c r="A1008">
        <f t="shared" si="743"/>
        <v>1</v>
      </c>
      <c r="B1008">
        <f t="shared" si="744"/>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5" x14ac:dyDescent="0.35">
      <c r="A1009">
        <f t="shared" si="743"/>
        <v>1</v>
      </c>
      <c r="B1009">
        <f t="shared" si="744"/>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5" x14ac:dyDescent="0.35">
      <c r="A1010">
        <f t="shared" si="743"/>
        <v>1</v>
      </c>
      <c r="B1010">
        <f t="shared" si="744"/>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5" x14ac:dyDescent="0.35">
      <c r="A1011">
        <f t="shared" si="743"/>
        <v>1</v>
      </c>
      <c r="B1011">
        <f t="shared" si="744"/>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5" x14ac:dyDescent="0.35">
      <c r="A1012">
        <f t="shared" si="743"/>
        <v>1</v>
      </c>
      <c r="B1012">
        <f t="shared" si="744"/>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5" x14ac:dyDescent="0.35">
      <c r="A1013">
        <f t="shared" si="743"/>
        <v>1</v>
      </c>
      <c r="B1013">
        <f t="shared" si="744"/>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5" x14ac:dyDescent="0.35">
      <c r="A1014">
        <f t="shared" si="743"/>
        <v>1</v>
      </c>
      <c r="B1014">
        <f t="shared" si="744"/>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5" x14ac:dyDescent="0.35">
      <c r="A1015">
        <f t="shared" si="743"/>
        <v>1</v>
      </c>
      <c r="B1015">
        <f t="shared" si="744"/>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5" x14ac:dyDescent="0.35">
      <c r="A1016">
        <f t="shared" si="743"/>
        <v>1</v>
      </c>
      <c r="B1016">
        <f t="shared" si="744"/>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5" x14ac:dyDescent="0.35">
      <c r="A1017">
        <f t="shared" si="743"/>
        <v>1</v>
      </c>
      <c r="B1017">
        <f t="shared" si="744"/>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5" x14ac:dyDescent="0.35">
      <c r="A1018">
        <f t="shared" si="743"/>
        <v>1</v>
      </c>
      <c r="B1018">
        <f t="shared" si="744"/>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5" x14ac:dyDescent="0.35">
      <c r="A1019">
        <f t="shared" si="743"/>
        <v>1</v>
      </c>
      <c r="B1019">
        <f t="shared" si="744"/>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5" x14ac:dyDescent="0.35">
      <c r="A1020">
        <f t="shared" si="743"/>
        <v>1</v>
      </c>
      <c r="B1020">
        <f t="shared" si="744"/>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5" x14ac:dyDescent="0.35">
      <c r="A1021">
        <f t="shared" si="743"/>
        <v>1</v>
      </c>
      <c r="B1021">
        <f t="shared" si="744"/>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5" x14ac:dyDescent="0.35">
      <c r="A1022">
        <f t="shared" si="743"/>
        <v>1</v>
      </c>
      <c r="B1022">
        <f t="shared" si="744"/>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5" x14ac:dyDescent="0.35">
      <c r="A1023">
        <f t="shared" si="743"/>
        <v>1</v>
      </c>
      <c r="B1023">
        <f t="shared" si="744"/>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5" x14ac:dyDescent="0.35">
      <c r="A1024">
        <f t="shared" ref="A1024:A1087" si="745">MONTH(C1024)</f>
        <v>1</v>
      </c>
      <c r="B1024">
        <f t="shared" ref="B1024:B1087" si="746">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5" x14ac:dyDescent="0.35">
      <c r="A1025">
        <f t="shared" si="745"/>
        <v>1</v>
      </c>
      <c r="B1025">
        <f t="shared" si="746"/>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5" x14ac:dyDescent="0.35">
      <c r="A1026">
        <f t="shared" si="745"/>
        <v>1</v>
      </c>
      <c r="B1026">
        <f t="shared" si="746"/>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5" x14ac:dyDescent="0.35">
      <c r="A1027">
        <f t="shared" si="745"/>
        <v>1</v>
      </c>
      <c r="B1027">
        <f t="shared" si="746"/>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5" x14ac:dyDescent="0.35">
      <c r="A1028">
        <f t="shared" si="745"/>
        <v>1</v>
      </c>
      <c r="B1028">
        <f t="shared" si="746"/>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5" x14ac:dyDescent="0.35">
      <c r="A1029">
        <f t="shared" si="745"/>
        <v>1</v>
      </c>
      <c r="B1029">
        <f t="shared" si="746"/>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5" x14ac:dyDescent="0.35">
      <c r="A1030">
        <f t="shared" si="745"/>
        <v>1</v>
      </c>
      <c r="B1030">
        <f t="shared" si="746"/>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5" x14ac:dyDescent="0.35">
      <c r="A1031">
        <f t="shared" si="745"/>
        <v>1</v>
      </c>
      <c r="B1031">
        <f t="shared" si="746"/>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5" x14ac:dyDescent="0.35">
      <c r="A1032">
        <f t="shared" si="745"/>
        <v>1</v>
      </c>
      <c r="B1032">
        <f t="shared" si="746"/>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5" x14ac:dyDescent="0.35">
      <c r="A1033">
        <f t="shared" si="745"/>
        <v>1</v>
      </c>
      <c r="B1033">
        <f t="shared" si="746"/>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5" x14ac:dyDescent="0.35">
      <c r="A1034">
        <f t="shared" si="745"/>
        <v>1</v>
      </c>
      <c r="B1034">
        <f t="shared" si="746"/>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5" x14ac:dyDescent="0.35">
      <c r="A1035">
        <f t="shared" si="745"/>
        <v>1</v>
      </c>
      <c r="B1035">
        <f t="shared" si="746"/>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5" x14ac:dyDescent="0.35">
      <c r="A1036">
        <f t="shared" si="745"/>
        <v>1</v>
      </c>
      <c r="B1036">
        <f t="shared" si="746"/>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5" x14ac:dyDescent="0.35">
      <c r="A1037">
        <f t="shared" si="745"/>
        <v>1</v>
      </c>
      <c r="B1037">
        <f t="shared" si="746"/>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5" x14ac:dyDescent="0.35">
      <c r="A1038">
        <f t="shared" si="745"/>
        <v>1</v>
      </c>
      <c r="B1038">
        <f t="shared" si="746"/>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5" x14ac:dyDescent="0.35">
      <c r="A1039">
        <f t="shared" si="745"/>
        <v>1</v>
      </c>
      <c r="B1039">
        <f t="shared" si="746"/>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5" x14ac:dyDescent="0.35">
      <c r="A1040">
        <f t="shared" si="745"/>
        <v>1</v>
      </c>
      <c r="B1040">
        <f t="shared" si="746"/>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5" x14ac:dyDescent="0.35">
      <c r="A1041">
        <f t="shared" si="745"/>
        <v>1</v>
      </c>
      <c r="B1041">
        <f t="shared" si="746"/>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5" x14ac:dyDescent="0.35">
      <c r="A1042">
        <f t="shared" si="745"/>
        <v>1</v>
      </c>
      <c r="B1042">
        <f t="shared" si="746"/>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5" x14ac:dyDescent="0.35">
      <c r="A1043">
        <f t="shared" si="745"/>
        <v>1</v>
      </c>
      <c r="B1043">
        <f t="shared" si="746"/>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5" x14ac:dyDescent="0.35">
      <c r="A1044">
        <f t="shared" si="745"/>
        <v>1</v>
      </c>
      <c r="B1044">
        <f t="shared" si="746"/>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5" x14ac:dyDescent="0.35">
      <c r="A1045">
        <f t="shared" si="745"/>
        <v>1</v>
      </c>
      <c r="B1045">
        <f t="shared" si="746"/>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5" x14ac:dyDescent="0.35">
      <c r="A1046">
        <f t="shared" si="745"/>
        <v>1</v>
      </c>
      <c r="B1046">
        <f t="shared" si="746"/>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5" x14ac:dyDescent="0.35">
      <c r="A1047">
        <f t="shared" si="745"/>
        <v>1</v>
      </c>
      <c r="B1047">
        <f t="shared" si="746"/>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5" x14ac:dyDescent="0.35">
      <c r="A1048">
        <f t="shared" si="745"/>
        <v>1</v>
      </c>
      <c r="B1048">
        <f t="shared" si="746"/>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5" x14ac:dyDescent="0.35">
      <c r="A1049">
        <f t="shared" si="745"/>
        <v>1</v>
      </c>
      <c r="B1049">
        <f t="shared" si="746"/>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5" x14ac:dyDescent="0.35">
      <c r="A1050">
        <f t="shared" si="745"/>
        <v>1</v>
      </c>
      <c r="B1050">
        <f t="shared" si="746"/>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5" x14ac:dyDescent="0.35">
      <c r="A1051">
        <f t="shared" si="745"/>
        <v>1</v>
      </c>
      <c r="B1051">
        <f t="shared" si="746"/>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5" x14ac:dyDescent="0.35">
      <c r="A1052">
        <f t="shared" si="745"/>
        <v>1</v>
      </c>
      <c r="B1052">
        <f t="shared" si="746"/>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5" x14ac:dyDescent="0.35">
      <c r="A1053">
        <f t="shared" si="745"/>
        <v>1</v>
      </c>
      <c r="B1053">
        <f t="shared" si="746"/>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5" x14ac:dyDescent="0.35">
      <c r="A1054">
        <f t="shared" si="745"/>
        <v>1</v>
      </c>
      <c r="B1054">
        <f t="shared" si="746"/>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5" x14ac:dyDescent="0.35">
      <c r="A1055">
        <f t="shared" si="745"/>
        <v>1</v>
      </c>
      <c r="B1055">
        <f t="shared" si="746"/>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5" x14ac:dyDescent="0.35">
      <c r="A1056">
        <f t="shared" si="745"/>
        <v>1</v>
      </c>
      <c r="B1056">
        <f t="shared" si="746"/>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5" x14ac:dyDescent="0.35">
      <c r="A1057">
        <f t="shared" si="745"/>
        <v>1</v>
      </c>
      <c r="B1057">
        <f t="shared" si="746"/>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5" x14ac:dyDescent="0.35">
      <c r="A1058">
        <f t="shared" si="745"/>
        <v>1</v>
      </c>
      <c r="B1058">
        <f t="shared" si="746"/>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5" x14ac:dyDescent="0.35">
      <c r="A1059">
        <f t="shared" si="745"/>
        <v>1</v>
      </c>
      <c r="B1059">
        <f t="shared" si="746"/>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5" x14ac:dyDescent="0.35">
      <c r="A1060">
        <f t="shared" si="745"/>
        <v>1</v>
      </c>
      <c r="B1060">
        <f t="shared" si="746"/>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5" x14ac:dyDescent="0.35">
      <c r="A1061">
        <f t="shared" si="745"/>
        <v>1</v>
      </c>
      <c r="B1061">
        <f t="shared" si="746"/>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5" x14ac:dyDescent="0.35">
      <c r="A1062">
        <f t="shared" si="745"/>
        <v>1</v>
      </c>
      <c r="B1062">
        <f t="shared" si="746"/>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5" x14ac:dyDescent="0.35">
      <c r="A1063">
        <f t="shared" si="745"/>
        <v>1</v>
      </c>
      <c r="B1063">
        <f t="shared" si="746"/>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5" x14ac:dyDescent="0.35">
      <c r="A1064">
        <f t="shared" si="745"/>
        <v>1</v>
      </c>
      <c r="B1064">
        <f t="shared" si="746"/>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5" x14ac:dyDescent="0.35">
      <c r="A1065">
        <f t="shared" si="745"/>
        <v>1</v>
      </c>
      <c r="B1065">
        <f t="shared" si="746"/>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5" x14ac:dyDescent="0.35">
      <c r="A1066">
        <f t="shared" si="745"/>
        <v>1</v>
      </c>
      <c r="B1066">
        <f t="shared" si="746"/>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5" x14ac:dyDescent="0.35">
      <c r="A1067">
        <f t="shared" si="745"/>
        <v>1</v>
      </c>
      <c r="B1067">
        <f t="shared" si="746"/>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5" x14ac:dyDescent="0.35">
      <c r="A1068">
        <f t="shared" si="745"/>
        <v>1</v>
      </c>
      <c r="B1068">
        <f t="shared" si="746"/>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5" x14ac:dyDescent="0.35">
      <c r="A1069">
        <f t="shared" si="745"/>
        <v>1</v>
      </c>
      <c r="B1069">
        <f t="shared" si="746"/>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5" x14ac:dyDescent="0.35">
      <c r="A1070">
        <f t="shared" si="745"/>
        <v>1</v>
      </c>
      <c r="B1070">
        <f t="shared" si="746"/>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5" x14ac:dyDescent="0.35">
      <c r="A1071">
        <f t="shared" si="745"/>
        <v>1</v>
      </c>
      <c r="B1071">
        <f t="shared" si="746"/>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5" x14ac:dyDescent="0.35">
      <c r="A1072">
        <f t="shared" si="745"/>
        <v>1</v>
      </c>
      <c r="B1072">
        <f t="shared" si="746"/>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5" x14ac:dyDescent="0.35">
      <c r="A1073">
        <f t="shared" si="745"/>
        <v>1</v>
      </c>
      <c r="B1073">
        <f t="shared" si="746"/>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5" x14ac:dyDescent="0.35">
      <c r="A1074">
        <f t="shared" si="745"/>
        <v>1</v>
      </c>
      <c r="B1074">
        <f t="shared" si="746"/>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5" x14ac:dyDescent="0.35">
      <c r="A1075">
        <f t="shared" si="745"/>
        <v>1</v>
      </c>
      <c r="B1075">
        <f t="shared" si="746"/>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5" x14ac:dyDescent="0.35">
      <c r="A1076">
        <f t="shared" si="745"/>
        <v>1</v>
      </c>
      <c r="B1076">
        <f t="shared" si="746"/>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5" x14ac:dyDescent="0.35">
      <c r="A1077">
        <f t="shared" si="745"/>
        <v>1</v>
      </c>
      <c r="B1077">
        <f t="shared" si="746"/>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5" x14ac:dyDescent="0.35">
      <c r="A1078">
        <f t="shared" si="745"/>
        <v>1</v>
      </c>
      <c r="B1078">
        <f t="shared" si="746"/>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5" x14ac:dyDescent="0.35">
      <c r="A1079">
        <f t="shared" si="745"/>
        <v>1</v>
      </c>
      <c r="B1079">
        <f t="shared" si="746"/>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5" x14ac:dyDescent="0.35">
      <c r="A1080">
        <f t="shared" si="745"/>
        <v>1</v>
      </c>
      <c r="B1080">
        <f t="shared" si="746"/>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5" x14ac:dyDescent="0.35">
      <c r="A1081">
        <f t="shared" si="745"/>
        <v>1</v>
      </c>
      <c r="B1081">
        <f t="shared" si="746"/>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5" x14ac:dyDescent="0.35">
      <c r="A1082">
        <f t="shared" si="745"/>
        <v>1</v>
      </c>
      <c r="B1082">
        <f t="shared" si="746"/>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5" x14ac:dyDescent="0.35">
      <c r="A1083">
        <f t="shared" si="745"/>
        <v>1</v>
      </c>
      <c r="B1083">
        <f t="shared" si="746"/>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5" x14ac:dyDescent="0.35">
      <c r="A1084">
        <f t="shared" si="745"/>
        <v>1</v>
      </c>
      <c r="B1084">
        <f t="shared" si="746"/>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5" x14ac:dyDescent="0.35">
      <c r="A1085">
        <f t="shared" si="745"/>
        <v>1</v>
      </c>
      <c r="B1085">
        <f t="shared" si="746"/>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5" x14ac:dyDescent="0.35">
      <c r="A1086">
        <f t="shared" si="745"/>
        <v>1</v>
      </c>
      <c r="B1086">
        <f t="shared" si="746"/>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5" x14ac:dyDescent="0.35">
      <c r="A1087">
        <f t="shared" si="745"/>
        <v>1</v>
      </c>
      <c r="B1087">
        <f t="shared" si="746"/>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5" x14ac:dyDescent="0.35">
      <c r="A1088">
        <f t="shared" ref="A1088:A1151" si="747">MONTH(C1088)</f>
        <v>1</v>
      </c>
      <c r="B1088">
        <f t="shared" ref="B1088:B1151" si="748">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5" x14ac:dyDescent="0.35">
      <c r="A1089">
        <f t="shared" si="747"/>
        <v>1</v>
      </c>
      <c r="B1089">
        <f t="shared" si="748"/>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5" x14ac:dyDescent="0.35">
      <c r="A1090">
        <f t="shared" si="747"/>
        <v>1</v>
      </c>
      <c r="B1090">
        <f t="shared" si="748"/>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5" x14ac:dyDescent="0.35">
      <c r="A1091">
        <f t="shared" si="747"/>
        <v>1</v>
      </c>
      <c r="B1091">
        <f t="shared" si="748"/>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5" x14ac:dyDescent="0.35">
      <c r="A1092">
        <f t="shared" si="747"/>
        <v>1</v>
      </c>
      <c r="B1092">
        <f t="shared" si="748"/>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5" x14ac:dyDescent="0.35">
      <c r="A1093">
        <f t="shared" si="747"/>
        <v>1</v>
      </c>
      <c r="B1093">
        <f t="shared" si="748"/>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5" x14ac:dyDescent="0.35">
      <c r="A1094">
        <f t="shared" si="747"/>
        <v>1</v>
      </c>
      <c r="B1094">
        <f t="shared" si="748"/>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5" x14ac:dyDescent="0.35">
      <c r="A1095">
        <f t="shared" si="747"/>
        <v>1</v>
      </c>
      <c r="B1095">
        <f t="shared" si="748"/>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5" x14ac:dyDescent="0.35">
      <c r="A1096">
        <f t="shared" si="747"/>
        <v>1</v>
      </c>
      <c r="B1096">
        <f t="shared" si="748"/>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5" x14ac:dyDescent="0.35">
      <c r="A1097">
        <f t="shared" si="747"/>
        <v>1</v>
      </c>
      <c r="B1097">
        <f t="shared" si="748"/>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5" x14ac:dyDescent="0.35">
      <c r="A1098">
        <f t="shared" si="747"/>
        <v>1</v>
      </c>
      <c r="B1098">
        <f t="shared" si="748"/>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5" x14ac:dyDescent="0.35">
      <c r="A1099">
        <f t="shared" si="747"/>
        <v>1</v>
      </c>
      <c r="B1099">
        <f t="shared" si="748"/>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5" x14ac:dyDescent="0.35">
      <c r="A1100">
        <f t="shared" si="747"/>
        <v>1</v>
      </c>
      <c r="B1100">
        <f t="shared" si="748"/>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5" x14ac:dyDescent="0.35">
      <c r="A1101">
        <f t="shared" si="747"/>
        <v>1</v>
      </c>
      <c r="B1101">
        <f t="shared" si="748"/>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5" x14ac:dyDescent="0.35">
      <c r="A1102">
        <f t="shared" si="747"/>
        <v>1</v>
      </c>
      <c r="B1102">
        <f t="shared" si="748"/>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5" x14ac:dyDescent="0.35">
      <c r="A1103">
        <f t="shared" si="747"/>
        <v>1</v>
      </c>
      <c r="B1103">
        <f t="shared" si="748"/>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5" x14ac:dyDescent="0.35">
      <c r="A1104">
        <f t="shared" si="747"/>
        <v>1</v>
      </c>
      <c r="B1104">
        <f t="shared" si="748"/>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5" x14ac:dyDescent="0.35">
      <c r="A1105">
        <f t="shared" si="747"/>
        <v>1</v>
      </c>
      <c r="B1105">
        <f t="shared" si="748"/>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5" x14ac:dyDescent="0.35">
      <c r="A1106">
        <f t="shared" si="747"/>
        <v>1</v>
      </c>
      <c r="B1106">
        <f t="shared" si="748"/>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5" x14ac:dyDescent="0.35">
      <c r="A1107">
        <f t="shared" si="747"/>
        <v>1</v>
      </c>
      <c r="B1107">
        <f t="shared" si="748"/>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5" x14ac:dyDescent="0.35">
      <c r="A1108">
        <f t="shared" si="747"/>
        <v>1</v>
      </c>
      <c r="B1108">
        <f t="shared" si="748"/>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5" x14ac:dyDescent="0.35">
      <c r="A1109">
        <f t="shared" si="747"/>
        <v>1</v>
      </c>
      <c r="B1109">
        <f t="shared" si="748"/>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5" x14ac:dyDescent="0.35">
      <c r="A1110">
        <f t="shared" si="747"/>
        <v>1</v>
      </c>
      <c r="B1110">
        <f t="shared" si="748"/>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5" x14ac:dyDescent="0.35">
      <c r="A1111">
        <f t="shared" si="747"/>
        <v>1</v>
      </c>
      <c r="B1111">
        <f t="shared" si="748"/>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5" x14ac:dyDescent="0.35">
      <c r="A1112">
        <f t="shared" si="747"/>
        <v>1</v>
      </c>
      <c r="B1112">
        <f t="shared" si="748"/>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5" x14ac:dyDescent="0.35">
      <c r="A1113">
        <f t="shared" si="747"/>
        <v>1</v>
      </c>
      <c r="B1113">
        <f t="shared" si="748"/>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5" x14ac:dyDescent="0.35">
      <c r="A1114">
        <f t="shared" si="747"/>
        <v>1</v>
      </c>
      <c r="B1114">
        <f t="shared" si="748"/>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5" x14ac:dyDescent="0.35">
      <c r="A1115">
        <f t="shared" si="747"/>
        <v>1</v>
      </c>
      <c r="B1115">
        <f t="shared" si="748"/>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5" x14ac:dyDescent="0.35">
      <c r="A1116">
        <f t="shared" si="747"/>
        <v>1</v>
      </c>
      <c r="B1116">
        <f t="shared" si="748"/>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5" x14ac:dyDescent="0.35">
      <c r="A1117">
        <f t="shared" si="747"/>
        <v>1</v>
      </c>
      <c r="B1117">
        <f t="shared" si="748"/>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5" x14ac:dyDescent="0.35">
      <c r="A1118">
        <f t="shared" si="747"/>
        <v>1</v>
      </c>
      <c r="B1118">
        <f t="shared" si="748"/>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5" x14ac:dyDescent="0.35">
      <c r="A1119">
        <f t="shared" si="747"/>
        <v>1</v>
      </c>
      <c r="B1119">
        <f t="shared" si="748"/>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5" x14ac:dyDescent="0.35">
      <c r="A1120">
        <f t="shared" si="747"/>
        <v>1</v>
      </c>
      <c r="B1120">
        <f t="shared" si="748"/>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5" x14ac:dyDescent="0.35">
      <c r="A1121">
        <f t="shared" si="747"/>
        <v>1</v>
      </c>
      <c r="B1121">
        <f t="shared" si="748"/>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5" x14ac:dyDescent="0.35">
      <c r="A1122">
        <f t="shared" si="747"/>
        <v>1</v>
      </c>
      <c r="B1122">
        <f t="shared" si="748"/>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5" x14ac:dyDescent="0.35">
      <c r="A1123">
        <f t="shared" si="747"/>
        <v>1</v>
      </c>
      <c r="B1123">
        <f t="shared" si="748"/>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5" x14ac:dyDescent="0.35">
      <c r="A1124">
        <f t="shared" si="747"/>
        <v>1</v>
      </c>
      <c r="B1124">
        <f t="shared" si="748"/>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5" x14ac:dyDescent="0.35">
      <c r="A1125">
        <f t="shared" si="747"/>
        <v>1</v>
      </c>
      <c r="B1125">
        <f t="shared" si="748"/>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5" x14ac:dyDescent="0.35">
      <c r="A1126">
        <f t="shared" si="747"/>
        <v>1</v>
      </c>
      <c r="B1126">
        <f t="shared" si="748"/>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5" x14ac:dyDescent="0.35">
      <c r="A1127">
        <f t="shared" si="747"/>
        <v>1</v>
      </c>
      <c r="B1127">
        <f t="shared" si="748"/>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5" x14ac:dyDescent="0.35">
      <c r="A1128">
        <f t="shared" si="747"/>
        <v>1</v>
      </c>
      <c r="B1128">
        <f t="shared" si="748"/>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5" x14ac:dyDescent="0.35">
      <c r="A1129">
        <f t="shared" si="747"/>
        <v>1</v>
      </c>
      <c r="B1129">
        <f t="shared" si="748"/>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5" x14ac:dyDescent="0.35">
      <c r="A1130">
        <f t="shared" si="747"/>
        <v>1</v>
      </c>
      <c r="B1130">
        <f t="shared" si="748"/>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5" x14ac:dyDescent="0.35">
      <c r="A1131">
        <f t="shared" si="747"/>
        <v>1</v>
      </c>
      <c r="B1131">
        <f t="shared" si="748"/>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5" x14ac:dyDescent="0.35">
      <c r="A1132">
        <f t="shared" si="747"/>
        <v>1</v>
      </c>
      <c r="B1132">
        <f t="shared" si="748"/>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5" x14ac:dyDescent="0.35">
      <c r="A1133">
        <f t="shared" si="747"/>
        <v>1</v>
      </c>
      <c r="B1133">
        <f t="shared" si="748"/>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5" x14ac:dyDescent="0.35">
      <c r="A1134">
        <f t="shared" si="747"/>
        <v>1</v>
      </c>
      <c r="B1134">
        <f t="shared" si="748"/>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5" x14ac:dyDescent="0.35">
      <c r="A1135">
        <f t="shared" si="747"/>
        <v>1</v>
      </c>
      <c r="B1135">
        <f t="shared" si="748"/>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5" x14ac:dyDescent="0.35">
      <c r="A1136">
        <f t="shared" si="747"/>
        <v>1</v>
      </c>
      <c r="B1136">
        <f t="shared" si="748"/>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5" x14ac:dyDescent="0.35">
      <c r="A1137">
        <f t="shared" si="747"/>
        <v>1</v>
      </c>
      <c r="B1137">
        <f t="shared" si="748"/>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5" x14ac:dyDescent="0.35">
      <c r="A1138">
        <f t="shared" si="747"/>
        <v>1</v>
      </c>
      <c r="B1138">
        <f t="shared" si="748"/>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5" x14ac:dyDescent="0.35">
      <c r="A1139">
        <f t="shared" si="747"/>
        <v>1</v>
      </c>
      <c r="B1139">
        <f t="shared" si="748"/>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5" x14ac:dyDescent="0.35">
      <c r="A1140">
        <f t="shared" si="747"/>
        <v>1</v>
      </c>
      <c r="B1140">
        <f t="shared" si="748"/>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5" x14ac:dyDescent="0.35">
      <c r="A1141">
        <f t="shared" si="747"/>
        <v>1</v>
      </c>
      <c r="B1141">
        <f t="shared" si="748"/>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5" x14ac:dyDescent="0.35">
      <c r="A1142">
        <f t="shared" si="747"/>
        <v>1</v>
      </c>
      <c r="B1142">
        <f t="shared" si="748"/>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5" x14ac:dyDescent="0.35">
      <c r="A1143">
        <f t="shared" si="747"/>
        <v>1</v>
      </c>
      <c r="B1143">
        <f t="shared" si="748"/>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5" x14ac:dyDescent="0.35">
      <c r="A1144">
        <f t="shared" si="747"/>
        <v>1</v>
      </c>
      <c r="B1144">
        <f t="shared" si="748"/>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5" x14ac:dyDescent="0.35">
      <c r="A1145">
        <f t="shared" si="747"/>
        <v>1</v>
      </c>
      <c r="B1145">
        <f t="shared" si="748"/>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5" x14ac:dyDescent="0.35">
      <c r="A1146">
        <f t="shared" si="747"/>
        <v>1</v>
      </c>
      <c r="B1146">
        <f t="shared" si="748"/>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5" x14ac:dyDescent="0.35">
      <c r="A1147">
        <f t="shared" si="747"/>
        <v>1</v>
      </c>
      <c r="B1147">
        <f t="shared" si="748"/>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5" x14ac:dyDescent="0.35">
      <c r="A1148">
        <f t="shared" si="747"/>
        <v>1</v>
      </c>
      <c r="B1148">
        <f t="shared" si="748"/>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5" x14ac:dyDescent="0.35">
      <c r="A1149">
        <f t="shared" si="747"/>
        <v>1</v>
      </c>
      <c r="B1149">
        <f t="shared" si="748"/>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5" x14ac:dyDescent="0.35">
      <c r="A1150">
        <f t="shared" si="747"/>
        <v>1</v>
      </c>
      <c r="B1150">
        <f t="shared" si="748"/>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5" x14ac:dyDescent="0.35">
      <c r="A1151">
        <f t="shared" si="747"/>
        <v>1</v>
      </c>
      <c r="B1151">
        <f t="shared" si="748"/>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5" x14ac:dyDescent="0.35">
      <c r="A1152">
        <f t="shared" ref="A1152:A1215" si="749">MONTH(C1152)</f>
        <v>1</v>
      </c>
      <c r="B1152">
        <f t="shared" ref="B1152:B1215" si="750">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5" x14ac:dyDescent="0.35">
      <c r="A1153">
        <f t="shared" si="749"/>
        <v>1</v>
      </c>
      <c r="B1153">
        <f t="shared" si="750"/>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5" x14ac:dyDescent="0.35">
      <c r="A1154">
        <f t="shared" si="749"/>
        <v>1</v>
      </c>
      <c r="B1154">
        <f t="shared" si="750"/>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5" x14ac:dyDescent="0.35">
      <c r="A1155">
        <f t="shared" si="749"/>
        <v>1</v>
      </c>
      <c r="B1155">
        <f t="shared" si="750"/>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5" x14ac:dyDescent="0.35">
      <c r="A1156">
        <f t="shared" si="749"/>
        <v>1</v>
      </c>
      <c r="B1156">
        <f t="shared" si="750"/>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5" x14ac:dyDescent="0.35">
      <c r="A1157">
        <f t="shared" si="749"/>
        <v>1</v>
      </c>
      <c r="B1157">
        <f t="shared" si="750"/>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5" x14ac:dyDescent="0.35">
      <c r="A1158">
        <f t="shared" si="749"/>
        <v>1</v>
      </c>
      <c r="B1158">
        <f t="shared" si="750"/>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5" x14ac:dyDescent="0.35">
      <c r="A1159">
        <f t="shared" si="749"/>
        <v>1</v>
      </c>
      <c r="B1159">
        <f t="shared" si="750"/>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5" x14ac:dyDescent="0.35">
      <c r="A1160">
        <f t="shared" si="749"/>
        <v>1</v>
      </c>
      <c r="B1160">
        <f t="shared" si="750"/>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5" x14ac:dyDescent="0.35">
      <c r="A1161">
        <f t="shared" si="749"/>
        <v>1</v>
      </c>
      <c r="B1161">
        <f t="shared" si="750"/>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5" x14ac:dyDescent="0.35">
      <c r="A1162">
        <f t="shared" si="749"/>
        <v>1</v>
      </c>
      <c r="B1162">
        <f t="shared" si="750"/>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5" x14ac:dyDescent="0.35">
      <c r="A1163">
        <f t="shared" si="749"/>
        <v>1</v>
      </c>
      <c r="B1163">
        <f t="shared" si="750"/>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5" x14ac:dyDescent="0.35">
      <c r="A1164">
        <f t="shared" si="749"/>
        <v>1</v>
      </c>
      <c r="B1164">
        <f t="shared" si="750"/>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5" x14ac:dyDescent="0.35">
      <c r="A1165">
        <f t="shared" si="749"/>
        <v>1</v>
      </c>
      <c r="B1165">
        <f t="shared" si="750"/>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5" x14ac:dyDescent="0.35">
      <c r="A1166">
        <f t="shared" si="749"/>
        <v>1</v>
      </c>
      <c r="B1166">
        <f t="shared" si="750"/>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5" x14ac:dyDescent="0.35">
      <c r="A1167">
        <f t="shared" si="749"/>
        <v>1</v>
      </c>
      <c r="B1167">
        <f t="shared" si="750"/>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5" x14ac:dyDescent="0.35">
      <c r="A1168">
        <f t="shared" si="749"/>
        <v>1</v>
      </c>
      <c r="B1168">
        <f t="shared" si="750"/>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5" x14ac:dyDescent="0.35">
      <c r="A1169">
        <f t="shared" si="749"/>
        <v>1</v>
      </c>
      <c r="B1169">
        <f t="shared" si="750"/>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5" x14ac:dyDescent="0.35">
      <c r="A1170">
        <f t="shared" si="749"/>
        <v>1</v>
      </c>
      <c r="B1170">
        <f t="shared" si="750"/>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5" x14ac:dyDescent="0.35">
      <c r="A1171">
        <f t="shared" si="749"/>
        <v>1</v>
      </c>
      <c r="B1171">
        <f t="shared" si="750"/>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5" x14ac:dyDescent="0.35">
      <c r="A1172">
        <f t="shared" si="749"/>
        <v>1</v>
      </c>
      <c r="B1172">
        <f t="shared" si="750"/>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5" x14ac:dyDescent="0.35">
      <c r="A1173">
        <f t="shared" si="749"/>
        <v>1</v>
      </c>
      <c r="B1173">
        <f t="shared" si="750"/>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5" x14ac:dyDescent="0.35">
      <c r="A1174">
        <f t="shared" si="749"/>
        <v>1</v>
      </c>
      <c r="B1174">
        <f t="shared" si="750"/>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5" x14ac:dyDescent="0.35">
      <c r="A1175">
        <f t="shared" si="749"/>
        <v>1</v>
      </c>
      <c r="B1175">
        <f t="shared" si="750"/>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5" x14ac:dyDescent="0.35">
      <c r="A1176">
        <f t="shared" si="749"/>
        <v>1</v>
      </c>
      <c r="B1176">
        <f t="shared" si="750"/>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5" x14ac:dyDescent="0.35">
      <c r="A1177">
        <f t="shared" si="749"/>
        <v>1</v>
      </c>
      <c r="B1177">
        <f t="shared" si="750"/>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5" x14ac:dyDescent="0.35">
      <c r="A1178">
        <f t="shared" si="749"/>
        <v>1</v>
      </c>
      <c r="B1178">
        <f t="shared" si="750"/>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5" x14ac:dyDescent="0.35">
      <c r="A1179">
        <f t="shared" si="749"/>
        <v>1</v>
      </c>
      <c r="B1179">
        <f t="shared" si="750"/>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5" x14ac:dyDescent="0.35">
      <c r="A1180">
        <f t="shared" si="749"/>
        <v>1</v>
      </c>
      <c r="B1180">
        <f t="shared" si="750"/>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5" x14ac:dyDescent="0.35">
      <c r="A1181">
        <f t="shared" si="749"/>
        <v>1</v>
      </c>
      <c r="B1181">
        <f t="shared" si="750"/>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5" x14ac:dyDescent="0.35">
      <c r="A1182">
        <f t="shared" si="749"/>
        <v>1</v>
      </c>
      <c r="B1182">
        <f t="shared" si="750"/>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5" x14ac:dyDescent="0.35">
      <c r="A1183">
        <f t="shared" si="749"/>
        <v>1</v>
      </c>
      <c r="B1183">
        <f t="shared" si="750"/>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5" x14ac:dyDescent="0.35">
      <c r="A1184">
        <f t="shared" si="749"/>
        <v>1</v>
      </c>
      <c r="B1184">
        <f t="shared" si="750"/>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5" x14ac:dyDescent="0.35">
      <c r="A1185">
        <f t="shared" si="749"/>
        <v>1</v>
      </c>
      <c r="B1185">
        <f t="shared" si="750"/>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5" x14ac:dyDescent="0.35">
      <c r="A1186">
        <f t="shared" si="749"/>
        <v>1</v>
      </c>
      <c r="B1186">
        <f t="shared" si="750"/>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5" x14ac:dyDescent="0.35">
      <c r="A1187">
        <f t="shared" si="749"/>
        <v>1</v>
      </c>
      <c r="B1187">
        <f t="shared" si="750"/>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5" x14ac:dyDescent="0.35">
      <c r="A1188">
        <f t="shared" si="749"/>
        <v>1</v>
      </c>
      <c r="B1188">
        <f t="shared" si="750"/>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5" x14ac:dyDescent="0.35">
      <c r="A1189">
        <f t="shared" si="749"/>
        <v>1</v>
      </c>
      <c r="B1189">
        <f t="shared" si="750"/>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5" x14ac:dyDescent="0.35">
      <c r="A1190">
        <f t="shared" si="749"/>
        <v>1</v>
      </c>
      <c r="B1190">
        <f t="shared" si="750"/>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5" x14ac:dyDescent="0.35">
      <c r="A1191">
        <f t="shared" si="749"/>
        <v>1</v>
      </c>
      <c r="B1191">
        <f t="shared" si="750"/>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5" x14ac:dyDescent="0.35">
      <c r="A1192">
        <f t="shared" si="749"/>
        <v>1</v>
      </c>
      <c r="B1192">
        <f t="shared" si="750"/>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5" x14ac:dyDescent="0.35">
      <c r="A1193">
        <f t="shared" si="749"/>
        <v>1</v>
      </c>
      <c r="B1193">
        <f t="shared" si="750"/>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5" x14ac:dyDescent="0.35">
      <c r="A1194">
        <f t="shared" si="749"/>
        <v>1</v>
      </c>
      <c r="B1194">
        <f t="shared" si="750"/>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5" x14ac:dyDescent="0.35">
      <c r="A1195">
        <f t="shared" si="749"/>
        <v>1</v>
      </c>
      <c r="B1195">
        <f t="shared" si="750"/>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5" x14ac:dyDescent="0.35">
      <c r="A1196">
        <f t="shared" si="749"/>
        <v>1</v>
      </c>
      <c r="B1196">
        <f t="shared" si="750"/>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5" x14ac:dyDescent="0.35">
      <c r="A1197">
        <f t="shared" si="749"/>
        <v>1</v>
      </c>
      <c r="B1197">
        <f t="shared" si="750"/>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5" x14ac:dyDescent="0.35">
      <c r="A1198">
        <f t="shared" si="749"/>
        <v>1</v>
      </c>
      <c r="B1198">
        <f t="shared" si="750"/>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5" x14ac:dyDescent="0.35">
      <c r="A1199">
        <f t="shared" si="749"/>
        <v>1</v>
      </c>
      <c r="B1199">
        <f t="shared" si="750"/>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5" x14ac:dyDescent="0.35">
      <c r="A1200">
        <f t="shared" si="749"/>
        <v>1</v>
      </c>
      <c r="B1200">
        <f t="shared" si="750"/>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5" x14ac:dyDescent="0.35">
      <c r="A1201">
        <f t="shared" si="749"/>
        <v>1</v>
      </c>
      <c r="B1201">
        <f t="shared" si="750"/>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5" x14ac:dyDescent="0.35">
      <c r="A1202">
        <f t="shared" si="749"/>
        <v>1</v>
      </c>
      <c r="B1202">
        <f t="shared" si="750"/>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5" x14ac:dyDescent="0.35">
      <c r="A1203">
        <f t="shared" si="749"/>
        <v>1</v>
      </c>
      <c r="B1203">
        <f t="shared" si="750"/>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5" x14ac:dyDescent="0.35">
      <c r="A1204">
        <f t="shared" si="749"/>
        <v>1</v>
      </c>
      <c r="B1204">
        <f t="shared" si="750"/>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5" x14ac:dyDescent="0.35">
      <c r="A1205">
        <f t="shared" si="749"/>
        <v>1</v>
      </c>
      <c r="B1205">
        <f t="shared" si="750"/>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5" x14ac:dyDescent="0.35">
      <c r="A1206">
        <f t="shared" si="749"/>
        <v>1</v>
      </c>
      <c r="B1206">
        <f t="shared" si="750"/>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5" x14ac:dyDescent="0.35">
      <c r="A1207">
        <f t="shared" si="749"/>
        <v>1</v>
      </c>
      <c r="B1207">
        <f t="shared" si="750"/>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5" x14ac:dyDescent="0.35">
      <c r="A1208">
        <f t="shared" si="749"/>
        <v>1</v>
      </c>
      <c r="B1208">
        <f t="shared" si="750"/>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5" x14ac:dyDescent="0.35">
      <c r="A1209">
        <f t="shared" si="749"/>
        <v>1</v>
      </c>
      <c r="B1209">
        <f t="shared" si="750"/>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5" x14ac:dyDescent="0.35">
      <c r="A1210">
        <f t="shared" si="749"/>
        <v>1</v>
      </c>
      <c r="B1210">
        <f t="shared" si="750"/>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5" x14ac:dyDescent="0.35">
      <c r="A1211">
        <f t="shared" si="749"/>
        <v>1</v>
      </c>
      <c r="B1211">
        <f t="shared" si="750"/>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5" x14ac:dyDescent="0.35">
      <c r="A1212">
        <f t="shared" si="749"/>
        <v>1</v>
      </c>
      <c r="B1212">
        <f t="shared" si="750"/>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5" x14ac:dyDescent="0.35">
      <c r="A1213">
        <f t="shared" si="749"/>
        <v>1</v>
      </c>
      <c r="B1213">
        <f t="shared" si="750"/>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5" x14ac:dyDescent="0.35">
      <c r="A1214">
        <f t="shared" si="749"/>
        <v>1</v>
      </c>
      <c r="B1214">
        <f t="shared" si="750"/>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5" x14ac:dyDescent="0.35">
      <c r="A1215">
        <f t="shared" si="749"/>
        <v>1</v>
      </c>
      <c r="B1215">
        <f t="shared" si="750"/>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5" x14ac:dyDescent="0.35">
      <c r="A1216">
        <f t="shared" ref="A1216:A1279" si="751">MONTH(C1216)</f>
        <v>1</v>
      </c>
      <c r="B1216">
        <f t="shared" ref="B1216:B1279" si="752">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5" x14ac:dyDescent="0.35">
      <c r="A1217">
        <f t="shared" si="751"/>
        <v>1</v>
      </c>
      <c r="B1217">
        <f t="shared" si="752"/>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5" x14ac:dyDescent="0.35">
      <c r="A1218">
        <f t="shared" si="751"/>
        <v>1</v>
      </c>
      <c r="B1218">
        <f t="shared" si="752"/>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5" x14ac:dyDescent="0.35">
      <c r="A1219">
        <f t="shared" si="751"/>
        <v>1</v>
      </c>
      <c r="B1219">
        <f t="shared" si="752"/>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5" x14ac:dyDescent="0.35">
      <c r="A1220">
        <f t="shared" si="751"/>
        <v>1</v>
      </c>
      <c r="B1220">
        <f t="shared" si="752"/>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5" x14ac:dyDescent="0.35">
      <c r="A1221">
        <f t="shared" si="751"/>
        <v>1</v>
      </c>
      <c r="B1221">
        <f t="shared" si="752"/>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5" x14ac:dyDescent="0.35">
      <c r="A1222">
        <f t="shared" si="751"/>
        <v>1</v>
      </c>
      <c r="B1222">
        <f t="shared" si="752"/>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5" x14ac:dyDescent="0.35">
      <c r="A1223">
        <f t="shared" si="751"/>
        <v>1</v>
      </c>
      <c r="B1223">
        <f t="shared" si="752"/>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5" x14ac:dyDescent="0.35">
      <c r="A1224">
        <f t="shared" si="751"/>
        <v>1</v>
      </c>
      <c r="B1224">
        <f t="shared" si="752"/>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5" x14ac:dyDescent="0.35">
      <c r="A1225">
        <f t="shared" si="751"/>
        <v>1</v>
      </c>
      <c r="B1225">
        <f t="shared" si="752"/>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5" x14ac:dyDescent="0.35">
      <c r="A1226">
        <f t="shared" si="751"/>
        <v>1</v>
      </c>
      <c r="B1226">
        <f t="shared" si="752"/>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5" x14ac:dyDescent="0.35">
      <c r="A1227">
        <f t="shared" si="751"/>
        <v>1</v>
      </c>
      <c r="B1227">
        <f t="shared" si="752"/>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5" x14ac:dyDescent="0.35">
      <c r="A1228">
        <f t="shared" si="751"/>
        <v>1</v>
      </c>
      <c r="B1228">
        <f t="shared" si="752"/>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5" x14ac:dyDescent="0.35">
      <c r="A1229">
        <f t="shared" si="751"/>
        <v>1</v>
      </c>
      <c r="B1229">
        <f t="shared" si="752"/>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5" x14ac:dyDescent="0.35">
      <c r="A1230">
        <f t="shared" si="751"/>
        <v>1</v>
      </c>
      <c r="B1230">
        <f t="shared" si="752"/>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5" x14ac:dyDescent="0.35">
      <c r="A1231">
        <f t="shared" si="751"/>
        <v>1</v>
      </c>
      <c r="B1231">
        <f t="shared" si="752"/>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5" x14ac:dyDescent="0.35">
      <c r="A1232">
        <f t="shared" si="751"/>
        <v>1</v>
      </c>
      <c r="B1232">
        <f t="shared" si="752"/>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5" x14ac:dyDescent="0.35">
      <c r="A1233">
        <f t="shared" si="751"/>
        <v>1</v>
      </c>
      <c r="B1233">
        <f t="shared" si="752"/>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5" x14ac:dyDescent="0.35">
      <c r="A1234">
        <f t="shared" si="751"/>
        <v>1</v>
      </c>
      <c r="B1234">
        <f t="shared" si="752"/>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5" x14ac:dyDescent="0.35">
      <c r="A1235">
        <f t="shared" si="751"/>
        <v>1</v>
      </c>
      <c r="B1235">
        <f t="shared" si="752"/>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5" x14ac:dyDescent="0.35">
      <c r="A1236">
        <f t="shared" si="751"/>
        <v>1</v>
      </c>
      <c r="B1236">
        <f t="shared" si="752"/>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5" x14ac:dyDescent="0.35">
      <c r="A1237">
        <f t="shared" si="751"/>
        <v>1</v>
      </c>
      <c r="B1237">
        <f t="shared" si="752"/>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5" x14ac:dyDescent="0.35">
      <c r="A1238">
        <f t="shared" si="751"/>
        <v>1</v>
      </c>
      <c r="B1238">
        <f t="shared" si="752"/>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5" x14ac:dyDescent="0.35">
      <c r="A1239">
        <f t="shared" si="751"/>
        <v>1</v>
      </c>
      <c r="B1239">
        <f t="shared" si="752"/>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5" x14ac:dyDescent="0.35">
      <c r="A1240">
        <f t="shared" si="751"/>
        <v>1</v>
      </c>
      <c r="B1240">
        <f t="shared" si="752"/>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5" x14ac:dyDescent="0.35">
      <c r="A1241">
        <f t="shared" si="751"/>
        <v>1</v>
      </c>
      <c r="B1241">
        <f t="shared" si="752"/>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5" x14ac:dyDescent="0.35">
      <c r="A1242">
        <f t="shared" si="751"/>
        <v>1</v>
      </c>
      <c r="B1242">
        <f t="shared" si="752"/>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5" x14ac:dyDescent="0.35">
      <c r="A1243">
        <f t="shared" si="751"/>
        <v>1</v>
      </c>
      <c r="B1243">
        <f t="shared" si="752"/>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5" x14ac:dyDescent="0.35">
      <c r="A1244">
        <f t="shared" si="751"/>
        <v>1</v>
      </c>
      <c r="B1244">
        <f t="shared" si="752"/>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5" x14ac:dyDescent="0.35">
      <c r="A1245">
        <f t="shared" si="751"/>
        <v>1</v>
      </c>
      <c r="B1245">
        <f t="shared" si="752"/>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5" x14ac:dyDescent="0.35">
      <c r="A1246">
        <f t="shared" si="751"/>
        <v>1</v>
      </c>
      <c r="B1246">
        <f t="shared" si="752"/>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5" x14ac:dyDescent="0.35">
      <c r="A1247">
        <f t="shared" si="751"/>
        <v>1</v>
      </c>
      <c r="B1247">
        <f t="shared" si="752"/>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5" x14ac:dyDescent="0.35">
      <c r="A1248">
        <f t="shared" si="751"/>
        <v>1</v>
      </c>
      <c r="B1248">
        <f t="shared" si="752"/>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5" x14ac:dyDescent="0.35">
      <c r="A1249">
        <f t="shared" si="751"/>
        <v>1</v>
      </c>
      <c r="B1249">
        <f t="shared" si="752"/>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5" x14ac:dyDescent="0.35">
      <c r="A1250">
        <f t="shared" si="751"/>
        <v>1</v>
      </c>
      <c r="B1250">
        <f t="shared" si="752"/>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5" x14ac:dyDescent="0.35">
      <c r="A1251">
        <f t="shared" si="751"/>
        <v>1</v>
      </c>
      <c r="B1251">
        <f t="shared" si="752"/>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5" x14ac:dyDescent="0.35">
      <c r="A1252">
        <f t="shared" si="751"/>
        <v>1</v>
      </c>
      <c r="B1252">
        <f t="shared" si="752"/>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5" x14ac:dyDescent="0.35">
      <c r="A1253">
        <f t="shared" si="751"/>
        <v>1</v>
      </c>
      <c r="B1253">
        <f t="shared" si="752"/>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5" x14ac:dyDescent="0.35">
      <c r="A1254">
        <f t="shared" si="751"/>
        <v>1</v>
      </c>
      <c r="B1254">
        <f t="shared" si="752"/>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5" x14ac:dyDescent="0.35">
      <c r="A1255">
        <f t="shared" si="751"/>
        <v>1</v>
      </c>
      <c r="B1255">
        <f t="shared" si="752"/>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5" x14ac:dyDescent="0.35">
      <c r="A1256">
        <f t="shared" si="751"/>
        <v>1</v>
      </c>
      <c r="B1256">
        <f t="shared" si="752"/>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5" x14ac:dyDescent="0.35">
      <c r="A1257">
        <f t="shared" si="751"/>
        <v>1</v>
      </c>
      <c r="B1257">
        <f t="shared" si="752"/>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5" x14ac:dyDescent="0.35">
      <c r="A1258">
        <f t="shared" si="751"/>
        <v>1</v>
      </c>
      <c r="B1258">
        <f t="shared" si="752"/>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5" x14ac:dyDescent="0.35">
      <c r="A1259">
        <f t="shared" si="751"/>
        <v>1</v>
      </c>
      <c r="B1259">
        <f t="shared" si="752"/>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5" x14ac:dyDescent="0.35">
      <c r="A1260">
        <f t="shared" si="751"/>
        <v>1</v>
      </c>
      <c r="B1260">
        <f t="shared" si="752"/>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5" x14ac:dyDescent="0.35">
      <c r="A1261">
        <f t="shared" si="751"/>
        <v>1</v>
      </c>
      <c r="B1261">
        <f t="shared" si="752"/>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5" x14ac:dyDescent="0.35">
      <c r="A1262">
        <f t="shared" si="751"/>
        <v>1</v>
      </c>
      <c r="B1262">
        <f t="shared" si="752"/>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5" x14ac:dyDescent="0.35">
      <c r="A1263">
        <f t="shared" si="751"/>
        <v>1</v>
      </c>
      <c r="B1263">
        <f t="shared" si="752"/>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5" x14ac:dyDescent="0.35">
      <c r="A1264">
        <f t="shared" si="751"/>
        <v>1</v>
      </c>
      <c r="B1264">
        <f t="shared" si="752"/>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5" x14ac:dyDescent="0.35">
      <c r="A1265">
        <f t="shared" si="751"/>
        <v>1</v>
      </c>
      <c r="B1265">
        <f t="shared" si="752"/>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5" x14ac:dyDescent="0.35">
      <c r="A1266">
        <f t="shared" si="751"/>
        <v>1</v>
      </c>
      <c r="B1266">
        <f t="shared" si="752"/>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5" x14ac:dyDescent="0.35">
      <c r="A1267">
        <f t="shared" si="751"/>
        <v>1</v>
      </c>
      <c r="B1267">
        <f t="shared" si="752"/>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5" x14ac:dyDescent="0.35">
      <c r="A1268">
        <f t="shared" si="751"/>
        <v>1</v>
      </c>
      <c r="B1268">
        <f t="shared" si="752"/>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5" x14ac:dyDescent="0.35">
      <c r="A1269">
        <f t="shared" si="751"/>
        <v>1</v>
      </c>
      <c r="B1269">
        <f t="shared" si="752"/>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5" x14ac:dyDescent="0.35">
      <c r="A1270">
        <f t="shared" si="751"/>
        <v>1</v>
      </c>
      <c r="B1270">
        <f t="shared" si="752"/>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5" x14ac:dyDescent="0.35">
      <c r="A1271">
        <f t="shared" si="751"/>
        <v>1</v>
      </c>
      <c r="B1271">
        <f t="shared" si="752"/>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5" x14ac:dyDescent="0.35">
      <c r="A1272">
        <f t="shared" si="751"/>
        <v>1</v>
      </c>
      <c r="B1272">
        <f t="shared" si="752"/>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5" x14ac:dyDescent="0.35">
      <c r="A1273">
        <f t="shared" si="751"/>
        <v>1</v>
      </c>
      <c r="B1273">
        <f t="shared" si="752"/>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5" x14ac:dyDescent="0.35">
      <c r="A1274">
        <f t="shared" si="751"/>
        <v>1</v>
      </c>
      <c r="B1274">
        <f t="shared" si="752"/>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5" x14ac:dyDescent="0.35">
      <c r="A1275">
        <f t="shared" si="751"/>
        <v>1</v>
      </c>
      <c r="B1275">
        <f t="shared" si="752"/>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5" x14ac:dyDescent="0.35">
      <c r="A1276">
        <f t="shared" si="751"/>
        <v>1</v>
      </c>
      <c r="B1276">
        <f t="shared" si="752"/>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5" x14ac:dyDescent="0.35">
      <c r="A1277">
        <f t="shared" si="751"/>
        <v>1</v>
      </c>
      <c r="B1277">
        <f t="shared" si="752"/>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5" x14ac:dyDescent="0.35">
      <c r="A1278">
        <f t="shared" si="751"/>
        <v>1</v>
      </c>
      <c r="B1278">
        <f t="shared" si="752"/>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5" x14ac:dyDescent="0.35">
      <c r="A1279">
        <f t="shared" si="751"/>
        <v>1</v>
      </c>
      <c r="B1279">
        <f t="shared" si="752"/>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5" x14ac:dyDescent="0.35">
      <c r="A1280">
        <f t="shared" ref="A1280:A1343" si="753">MONTH(C1280)</f>
        <v>1</v>
      </c>
      <c r="B1280">
        <f t="shared" ref="B1280:B1343" si="754">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5" x14ac:dyDescent="0.35">
      <c r="A1281">
        <f t="shared" si="753"/>
        <v>1</v>
      </c>
      <c r="B1281">
        <f t="shared" si="754"/>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5" x14ac:dyDescent="0.35">
      <c r="A1282">
        <f t="shared" si="753"/>
        <v>1</v>
      </c>
      <c r="B1282">
        <f t="shared" si="754"/>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5" x14ac:dyDescent="0.35">
      <c r="A1283">
        <f t="shared" si="753"/>
        <v>1</v>
      </c>
      <c r="B1283">
        <f t="shared" si="754"/>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5" x14ac:dyDescent="0.35">
      <c r="A1284">
        <f t="shared" si="753"/>
        <v>1</v>
      </c>
      <c r="B1284">
        <f t="shared" si="754"/>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5" x14ac:dyDescent="0.35">
      <c r="A1285">
        <f t="shared" si="753"/>
        <v>1</v>
      </c>
      <c r="B1285">
        <f t="shared" si="754"/>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5" x14ac:dyDescent="0.35">
      <c r="A1286">
        <f t="shared" si="753"/>
        <v>1</v>
      </c>
      <c r="B1286">
        <f t="shared" si="754"/>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5" x14ac:dyDescent="0.35">
      <c r="A1287">
        <f t="shared" si="753"/>
        <v>1</v>
      </c>
      <c r="B1287">
        <f t="shared" si="754"/>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5" x14ac:dyDescent="0.35">
      <c r="A1288">
        <f t="shared" si="753"/>
        <v>1</v>
      </c>
      <c r="B1288">
        <f t="shared" si="754"/>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5" x14ac:dyDescent="0.35">
      <c r="A1289">
        <f t="shared" si="753"/>
        <v>1</v>
      </c>
      <c r="B1289">
        <f t="shared" si="754"/>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5" x14ac:dyDescent="0.35">
      <c r="A1290">
        <f t="shared" si="753"/>
        <v>1</v>
      </c>
      <c r="B1290">
        <f t="shared" si="754"/>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5" x14ac:dyDescent="0.35">
      <c r="A1291">
        <f t="shared" si="753"/>
        <v>1</v>
      </c>
      <c r="B1291">
        <f t="shared" si="754"/>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5" x14ac:dyDescent="0.35">
      <c r="A1292">
        <f t="shared" si="753"/>
        <v>1</v>
      </c>
      <c r="B1292">
        <f t="shared" si="754"/>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5" x14ac:dyDescent="0.35">
      <c r="A1293">
        <f t="shared" si="753"/>
        <v>1</v>
      </c>
      <c r="B1293">
        <f t="shared" si="754"/>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5" x14ac:dyDescent="0.35">
      <c r="A1294">
        <f t="shared" si="753"/>
        <v>1</v>
      </c>
      <c r="B1294">
        <f t="shared" si="754"/>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5" x14ac:dyDescent="0.35">
      <c r="A1295">
        <f t="shared" si="753"/>
        <v>1</v>
      </c>
      <c r="B1295">
        <f t="shared" si="754"/>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5" x14ac:dyDescent="0.35">
      <c r="A1296">
        <f t="shared" si="753"/>
        <v>1</v>
      </c>
      <c r="B1296">
        <f t="shared" si="754"/>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5" x14ac:dyDescent="0.35">
      <c r="A1297">
        <f t="shared" si="753"/>
        <v>1</v>
      </c>
      <c r="B1297">
        <f t="shared" si="754"/>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5" x14ac:dyDescent="0.35">
      <c r="A1298">
        <f t="shared" si="753"/>
        <v>1</v>
      </c>
      <c r="B1298">
        <f t="shared" si="754"/>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5" x14ac:dyDescent="0.35">
      <c r="A1299">
        <f t="shared" si="753"/>
        <v>1</v>
      </c>
      <c r="B1299">
        <f t="shared" si="754"/>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5" x14ac:dyDescent="0.35">
      <c r="A1300">
        <f t="shared" si="753"/>
        <v>1</v>
      </c>
      <c r="B1300">
        <f t="shared" si="754"/>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5" x14ac:dyDescent="0.35">
      <c r="A1301">
        <f t="shared" si="753"/>
        <v>1</v>
      </c>
      <c r="B1301">
        <f t="shared" si="754"/>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5" x14ac:dyDescent="0.35">
      <c r="A1302">
        <f t="shared" si="753"/>
        <v>1</v>
      </c>
      <c r="B1302">
        <f t="shared" si="754"/>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5" x14ac:dyDescent="0.35">
      <c r="A1303">
        <f t="shared" si="753"/>
        <v>1</v>
      </c>
      <c r="B1303">
        <f t="shared" si="754"/>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5" x14ac:dyDescent="0.35">
      <c r="A1304">
        <f t="shared" si="753"/>
        <v>1</v>
      </c>
      <c r="B1304">
        <f t="shared" si="754"/>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5" x14ac:dyDescent="0.35">
      <c r="A1305">
        <f t="shared" si="753"/>
        <v>1</v>
      </c>
      <c r="B1305">
        <f t="shared" si="754"/>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5" x14ac:dyDescent="0.35">
      <c r="A1306">
        <f t="shared" si="753"/>
        <v>1</v>
      </c>
      <c r="B1306">
        <f t="shared" si="754"/>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5" x14ac:dyDescent="0.35">
      <c r="A1307">
        <f t="shared" si="753"/>
        <v>1</v>
      </c>
      <c r="B1307">
        <f t="shared" si="754"/>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5" x14ac:dyDescent="0.35">
      <c r="A1308">
        <f t="shared" si="753"/>
        <v>1</v>
      </c>
      <c r="B1308">
        <f t="shared" si="754"/>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5" x14ac:dyDescent="0.35">
      <c r="A1309">
        <f t="shared" si="753"/>
        <v>1</v>
      </c>
      <c r="B1309">
        <f t="shared" si="754"/>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5" x14ac:dyDescent="0.35">
      <c r="A1310">
        <f t="shared" si="753"/>
        <v>1</v>
      </c>
      <c r="B1310">
        <f t="shared" si="754"/>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5" x14ac:dyDescent="0.35">
      <c r="A1311">
        <f t="shared" si="753"/>
        <v>1</v>
      </c>
      <c r="B1311">
        <f t="shared" si="754"/>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5" x14ac:dyDescent="0.35">
      <c r="A1312">
        <f t="shared" si="753"/>
        <v>1</v>
      </c>
      <c r="B1312">
        <f t="shared" si="754"/>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5" x14ac:dyDescent="0.35">
      <c r="A1313">
        <f t="shared" si="753"/>
        <v>1</v>
      </c>
      <c r="B1313">
        <f t="shared" si="754"/>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5" x14ac:dyDescent="0.35">
      <c r="A1314">
        <f t="shared" si="753"/>
        <v>1</v>
      </c>
      <c r="B1314">
        <f t="shared" si="754"/>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5" x14ac:dyDescent="0.35">
      <c r="A1315">
        <f t="shared" si="753"/>
        <v>1</v>
      </c>
      <c r="B1315">
        <f t="shared" si="754"/>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5" x14ac:dyDescent="0.35">
      <c r="A1316">
        <f t="shared" si="753"/>
        <v>1</v>
      </c>
      <c r="B1316">
        <f t="shared" si="754"/>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5" x14ac:dyDescent="0.35">
      <c r="A1317">
        <f t="shared" si="753"/>
        <v>1</v>
      </c>
      <c r="B1317">
        <f t="shared" si="754"/>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5" x14ac:dyDescent="0.35">
      <c r="A1318">
        <f t="shared" si="753"/>
        <v>1</v>
      </c>
      <c r="B1318">
        <f t="shared" si="754"/>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5" x14ac:dyDescent="0.35">
      <c r="A1319">
        <f t="shared" si="753"/>
        <v>1</v>
      </c>
      <c r="B1319">
        <f t="shared" si="754"/>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5" x14ac:dyDescent="0.35">
      <c r="A1320">
        <f t="shared" si="753"/>
        <v>1</v>
      </c>
      <c r="B1320">
        <f t="shared" si="754"/>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5" x14ac:dyDescent="0.35">
      <c r="A1321">
        <f t="shared" si="753"/>
        <v>1</v>
      </c>
      <c r="B1321">
        <f t="shared" si="754"/>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5" x14ac:dyDescent="0.35">
      <c r="A1322">
        <f t="shared" si="753"/>
        <v>1</v>
      </c>
      <c r="B1322">
        <f t="shared" si="754"/>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5" x14ac:dyDescent="0.35">
      <c r="A1323">
        <f t="shared" si="753"/>
        <v>1</v>
      </c>
      <c r="B1323">
        <f t="shared" si="754"/>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5" x14ac:dyDescent="0.35">
      <c r="A1324">
        <f t="shared" si="753"/>
        <v>1</v>
      </c>
      <c r="B1324">
        <f t="shared" si="754"/>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5" x14ac:dyDescent="0.35">
      <c r="A1325">
        <f t="shared" si="753"/>
        <v>1</v>
      </c>
      <c r="B1325">
        <f t="shared" si="754"/>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5" x14ac:dyDescent="0.35">
      <c r="A1326">
        <f t="shared" si="753"/>
        <v>1</v>
      </c>
      <c r="B1326">
        <f t="shared" si="754"/>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5" x14ac:dyDescent="0.35">
      <c r="A1327">
        <f t="shared" si="753"/>
        <v>1</v>
      </c>
      <c r="B1327">
        <f t="shared" si="754"/>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5" x14ac:dyDescent="0.35">
      <c r="A1328">
        <f t="shared" si="753"/>
        <v>1</v>
      </c>
      <c r="B1328">
        <f t="shared" si="754"/>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5" x14ac:dyDescent="0.35">
      <c r="A1329">
        <f t="shared" si="753"/>
        <v>1</v>
      </c>
      <c r="B1329">
        <f t="shared" si="754"/>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5" x14ac:dyDescent="0.35">
      <c r="A1330">
        <f t="shared" si="753"/>
        <v>1</v>
      </c>
      <c r="B1330">
        <f t="shared" si="754"/>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5" x14ac:dyDescent="0.35">
      <c r="A1331">
        <f t="shared" si="753"/>
        <v>1</v>
      </c>
      <c r="B1331">
        <f t="shared" si="754"/>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5" x14ac:dyDescent="0.35">
      <c r="A1332">
        <f t="shared" si="753"/>
        <v>1</v>
      </c>
      <c r="B1332">
        <f t="shared" si="754"/>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5" x14ac:dyDescent="0.35">
      <c r="A1333">
        <f t="shared" si="753"/>
        <v>1</v>
      </c>
      <c r="B1333">
        <f t="shared" si="754"/>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5" x14ac:dyDescent="0.35">
      <c r="A1334">
        <f t="shared" si="753"/>
        <v>1</v>
      </c>
      <c r="B1334">
        <f t="shared" si="754"/>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5" x14ac:dyDescent="0.35">
      <c r="A1335">
        <f t="shared" si="753"/>
        <v>1</v>
      </c>
      <c r="B1335">
        <f t="shared" si="754"/>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5" x14ac:dyDescent="0.35">
      <c r="A1336">
        <f t="shared" si="753"/>
        <v>1</v>
      </c>
      <c r="B1336">
        <f t="shared" si="754"/>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5" x14ac:dyDescent="0.35">
      <c r="A1337">
        <f t="shared" si="753"/>
        <v>1</v>
      </c>
      <c r="B1337">
        <f t="shared" si="754"/>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5" x14ac:dyDescent="0.35">
      <c r="A1338">
        <f t="shared" si="753"/>
        <v>1</v>
      </c>
      <c r="B1338">
        <f t="shared" si="754"/>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5" x14ac:dyDescent="0.35">
      <c r="A1339">
        <f t="shared" si="753"/>
        <v>1</v>
      </c>
      <c r="B1339">
        <f t="shared" si="754"/>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5" x14ac:dyDescent="0.35">
      <c r="A1340">
        <f t="shared" si="753"/>
        <v>1</v>
      </c>
      <c r="B1340">
        <f t="shared" si="754"/>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5" x14ac:dyDescent="0.35">
      <c r="A1341">
        <f t="shared" si="753"/>
        <v>1</v>
      </c>
      <c r="B1341">
        <f t="shared" si="754"/>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5" x14ac:dyDescent="0.35">
      <c r="A1342">
        <f t="shared" si="753"/>
        <v>1</v>
      </c>
      <c r="B1342">
        <f t="shared" si="754"/>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5" x14ac:dyDescent="0.35">
      <c r="A1343">
        <f t="shared" si="753"/>
        <v>1</v>
      </c>
      <c r="B1343">
        <f t="shared" si="754"/>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5" x14ac:dyDescent="0.35">
      <c r="A1344">
        <f t="shared" ref="A1344:A1407" si="755">MONTH(C1344)</f>
        <v>1</v>
      </c>
      <c r="B1344">
        <f t="shared" ref="B1344:B1407" si="756">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5" x14ac:dyDescent="0.35">
      <c r="A1345">
        <f t="shared" si="755"/>
        <v>1</v>
      </c>
      <c r="B1345">
        <f t="shared" si="756"/>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5" x14ac:dyDescent="0.35">
      <c r="A1346">
        <f t="shared" si="755"/>
        <v>1</v>
      </c>
      <c r="B1346">
        <f t="shared" si="756"/>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5" x14ac:dyDescent="0.35">
      <c r="A1347">
        <f t="shared" si="755"/>
        <v>1</v>
      </c>
      <c r="B1347">
        <f t="shared" si="756"/>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5" x14ac:dyDescent="0.35">
      <c r="A1348">
        <f t="shared" si="755"/>
        <v>1</v>
      </c>
      <c r="B1348">
        <f t="shared" si="756"/>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5" x14ac:dyDescent="0.35">
      <c r="A1349">
        <f t="shared" si="755"/>
        <v>1</v>
      </c>
      <c r="B1349">
        <f t="shared" si="756"/>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5" x14ac:dyDescent="0.35">
      <c r="A1350">
        <f t="shared" si="755"/>
        <v>1</v>
      </c>
      <c r="B1350">
        <f t="shared" si="756"/>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5" x14ac:dyDescent="0.35">
      <c r="A1351">
        <f t="shared" si="755"/>
        <v>1</v>
      </c>
      <c r="B1351">
        <f t="shared" si="756"/>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5" x14ac:dyDescent="0.35">
      <c r="A1352">
        <f t="shared" si="755"/>
        <v>1</v>
      </c>
      <c r="B1352">
        <f t="shared" si="756"/>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5" x14ac:dyDescent="0.35">
      <c r="A1353">
        <f t="shared" si="755"/>
        <v>1</v>
      </c>
      <c r="B1353">
        <f t="shared" si="756"/>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5" x14ac:dyDescent="0.35">
      <c r="A1354">
        <f t="shared" si="755"/>
        <v>1</v>
      </c>
      <c r="B1354">
        <f t="shared" si="756"/>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5" x14ac:dyDescent="0.35">
      <c r="A1355">
        <f t="shared" si="755"/>
        <v>1</v>
      </c>
      <c r="B1355">
        <f t="shared" si="756"/>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5" x14ac:dyDescent="0.35">
      <c r="A1356">
        <f t="shared" si="755"/>
        <v>1</v>
      </c>
      <c r="B1356">
        <f t="shared" si="756"/>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5" x14ac:dyDescent="0.35">
      <c r="A1357">
        <f t="shared" si="755"/>
        <v>1</v>
      </c>
      <c r="B1357">
        <f t="shared" si="756"/>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5" x14ac:dyDescent="0.35">
      <c r="A1358">
        <f t="shared" si="755"/>
        <v>1</v>
      </c>
      <c r="B1358">
        <f t="shared" si="756"/>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5" x14ac:dyDescent="0.35">
      <c r="A1359">
        <f t="shared" si="755"/>
        <v>1</v>
      </c>
      <c r="B1359">
        <f t="shared" si="756"/>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5" x14ac:dyDescent="0.35">
      <c r="A1360">
        <f t="shared" si="755"/>
        <v>1</v>
      </c>
      <c r="B1360">
        <f t="shared" si="756"/>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5" x14ac:dyDescent="0.35">
      <c r="A1361">
        <f t="shared" si="755"/>
        <v>1</v>
      </c>
      <c r="B1361">
        <f t="shared" si="756"/>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5" x14ac:dyDescent="0.35">
      <c r="A1362">
        <f t="shared" si="755"/>
        <v>1</v>
      </c>
      <c r="B1362">
        <f t="shared" si="756"/>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5" x14ac:dyDescent="0.35">
      <c r="A1363">
        <f t="shared" si="755"/>
        <v>1</v>
      </c>
      <c r="B1363">
        <f t="shared" si="756"/>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5" x14ac:dyDescent="0.35">
      <c r="A1364">
        <f t="shared" si="755"/>
        <v>1</v>
      </c>
      <c r="B1364">
        <f t="shared" si="756"/>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5" x14ac:dyDescent="0.35">
      <c r="A1365">
        <f t="shared" si="755"/>
        <v>1</v>
      </c>
      <c r="B1365">
        <f t="shared" si="756"/>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5" x14ac:dyDescent="0.35">
      <c r="A1366">
        <f t="shared" si="755"/>
        <v>1</v>
      </c>
      <c r="B1366">
        <f t="shared" si="756"/>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5" x14ac:dyDescent="0.35">
      <c r="A1367">
        <f t="shared" si="755"/>
        <v>1</v>
      </c>
      <c r="B1367">
        <f t="shared" si="756"/>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5" x14ac:dyDescent="0.35">
      <c r="A1368">
        <f t="shared" si="755"/>
        <v>1</v>
      </c>
      <c r="B1368">
        <f t="shared" si="756"/>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5" x14ac:dyDescent="0.35">
      <c r="A1369">
        <f t="shared" si="755"/>
        <v>1</v>
      </c>
      <c r="B1369">
        <f t="shared" si="756"/>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5" x14ac:dyDescent="0.35">
      <c r="A1370">
        <f t="shared" si="755"/>
        <v>1</v>
      </c>
      <c r="B1370">
        <f t="shared" si="756"/>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5" x14ac:dyDescent="0.35">
      <c r="A1371">
        <f t="shared" si="755"/>
        <v>1</v>
      </c>
      <c r="B1371">
        <f t="shared" si="756"/>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5" x14ac:dyDescent="0.35">
      <c r="A1372">
        <f t="shared" si="755"/>
        <v>1</v>
      </c>
      <c r="B1372">
        <f t="shared" si="756"/>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5" x14ac:dyDescent="0.35">
      <c r="A1373">
        <f t="shared" si="755"/>
        <v>1</v>
      </c>
      <c r="B1373">
        <f t="shared" si="756"/>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5" x14ac:dyDescent="0.35">
      <c r="A1374">
        <f t="shared" si="755"/>
        <v>1</v>
      </c>
      <c r="B1374">
        <f t="shared" si="756"/>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5" x14ac:dyDescent="0.35">
      <c r="A1375">
        <f t="shared" si="755"/>
        <v>1</v>
      </c>
      <c r="B1375">
        <f t="shared" si="756"/>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5" x14ac:dyDescent="0.35">
      <c r="A1376">
        <f t="shared" si="755"/>
        <v>1</v>
      </c>
      <c r="B1376">
        <f t="shared" si="756"/>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5" x14ac:dyDescent="0.35">
      <c r="A1377">
        <f t="shared" si="755"/>
        <v>1</v>
      </c>
      <c r="B1377">
        <f t="shared" si="756"/>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5" x14ac:dyDescent="0.35">
      <c r="A1378">
        <f t="shared" si="755"/>
        <v>1</v>
      </c>
      <c r="B1378">
        <f t="shared" si="756"/>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5" x14ac:dyDescent="0.35">
      <c r="A1379">
        <f t="shared" si="755"/>
        <v>1</v>
      </c>
      <c r="B1379">
        <f t="shared" si="756"/>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5" x14ac:dyDescent="0.35">
      <c r="A1380">
        <f t="shared" si="755"/>
        <v>1</v>
      </c>
      <c r="B1380">
        <f t="shared" si="756"/>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5" x14ac:dyDescent="0.35">
      <c r="A1381">
        <f t="shared" si="755"/>
        <v>1</v>
      </c>
      <c r="B1381">
        <f t="shared" si="756"/>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5" x14ac:dyDescent="0.35">
      <c r="A1382">
        <f t="shared" si="755"/>
        <v>1</v>
      </c>
      <c r="B1382">
        <f t="shared" si="756"/>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5" x14ac:dyDescent="0.35">
      <c r="A1383">
        <f t="shared" si="755"/>
        <v>1</v>
      </c>
      <c r="B1383">
        <f t="shared" si="756"/>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5" x14ac:dyDescent="0.35">
      <c r="A1384">
        <f t="shared" si="755"/>
        <v>1</v>
      </c>
      <c r="B1384">
        <f t="shared" si="756"/>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5" x14ac:dyDescent="0.35">
      <c r="A1385">
        <f t="shared" si="755"/>
        <v>1</v>
      </c>
      <c r="B1385">
        <f t="shared" si="756"/>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5" x14ac:dyDescent="0.35">
      <c r="A1386">
        <f t="shared" si="755"/>
        <v>1</v>
      </c>
      <c r="B1386">
        <f t="shared" si="756"/>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5" x14ac:dyDescent="0.35">
      <c r="A1387">
        <f t="shared" si="755"/>
        <v>1</v>
      </c>
      <c r="B1387">
        <f t="shared" si="756"/>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5" x14ac:dyDescent="0.35">
      <c r="A1388">
        <f t="shared" si="755"/>
        <v>1</v>
      </c>
      <c r="B1388">
        <f t="shared" si="756"/>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5" x14ac:dyDescent="0.35">
      <c r="A1389">
        <f t="shared" si="755"/>
        <v>1</v>
      </c>
      <c r="B1389">
        <f t="shared" si="756"/>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5" x14ac:dyDescent="0.35">
      <c r="A1390">
        <f t="shared" si="755"/>
        <v>1</v>
      </c>
      <c r="B1390">
        <f t="shared" si="756"/>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5" x14ac:dyDescent="0.35">
      <c r="A1391">
        <f t="shared" si="755"/>
        <v>1</v>
      </c>
      <c r="B1391">
        <f t="shared" si="756"/>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5" x14ac:dyDescent="0.35">
      <c r="A1392">
        <f t="shared" si="755"/>
        <v>1</v>
      </c>
      <c r="B1392">
        <f t="shared" si="756"/>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5" x14ac:dyDescent="0.35">
      <c r="A1393">
        <f t="shared" si="755"/>
        <v>1</v>
      </c>
      <c r="B1393">
        <f t="shared" si="756"/>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5" x14ac:dyDescent="0.35">
      <c r="A1394">
        <f t="shared" si="755"/>
        <v>1</v>
      </c>
      <c r="B1394">
        <f t="shared" si="756"/>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5" x14ac:dyDescent="0.35">
      <c r="A1395">
        <f t="shared" si="755"/>
        <v>1</v>
      </c>
      <c r="B1395">
        <f t="shared" si="756"/>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5" x14ac:dyDescent="0.35">
      <c r="A1396">
        <f t="shared" si="755"/>
        <v>1</v>
      </c>
      <c r="B1396">
        <f t="shared" si="756"/>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5" x14ac:dyDescent="0.35">
      <c r="A1397">
        <f t="shared" si="755"/>
        <v>1</v>
      </c>
      <c r="B1397">
        <f t="shared" si="756"/>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5" x14ac:dyDescent="0.35">
      <c r="A1398">
        <f t="shared" si="755"/>
        <v>1</v>
      </c>
      <c r="B1398">
        <f t="shared" si="756"/>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5" x14ac:dyDescent="0.35">
      <c r="A1399">
        <f t="shared" si="755"/>
        <v>1</v>
      </c>
      <c r="B1399">
        <f t="shared" si="756"/>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5" x14ac:dyDescent="0.35">
      <c r="A1400">
        <f t="shared" si="755"/>
        <v>1</v>
      </c>
      <c r="B1400">
        <f t="shared" si="756"/>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5" x14ac:dyDescent="0.35">
      <c r="A1401">
        <f t="shared" si="755"/>
        <v>1</v>
      </c>
      <c r="B1401">
        <f t="shared" si="756"/>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5" x14ac:dyDescent="0.35">
      <c r="A1402">
        <f t="shared" si="755"/>
        <v>1</v>
      </c>
      <c r="B1402">
        <f t="shared" si="756"/>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5" x14ac:dyDescent="0.35">
      <c r="A1403">
        <f t="shared" si="755"/>
        <v>1</v>
      </c>
      <c r="B1403">
        <f t="shared" si="756"/>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5" x14ac:dyDescent="0.35">
      <c r="A1404">
        <f t="shared" si="755"/>
        <v>1</v>
      </c>
      <c r="B1404">
        <f t="shared" si="756"/>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5" x14ac:dyDescent="0.35">
      <c r="A1405">
        <f t="shared" si="755"/>
        <v>1</v>
      </c>
      <c r="B1405">
        <f t="shared" si="756"/>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5" x14ac:dyDescent="0.35">
      <c r="A1406">
        <f t="shared" si="755"/>
        <v>1</v>
      </c>
      <c r="B1406">
        <f t="shared" si="756"/>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5" x14ac:dyDescent="0.35">
      <c r="A1407">
        <f t="shared" si="755"/>
        <v>1</v>
      </c>
      <c r="B1407">
        <f t="shared" si="756"/>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5" x14ac:dyDescent="0.35">
      <c r="A1408">
        <f t="shared" ref="A1408:A1471" si="757">MONTH(C1408)</f>
        <v>1</v>
      </c>
      <c r="B1408">
        <f t="shared" ref="B1408:B1471" si="758">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5" x14ac:dyDescent="0.35">
      <c r="A1409">
        <f t="shared" si="757"/>
        <v>1</v>
      </c>
      <c r="B1409">
        <f t="shared" si="758"/>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5" x14ac:dyDescent="0.35">
      <c r="A1410">
        <f t="shared" si="757"/>
        <v>1</v>
      </c>
      <c r="B1410">
        <f t="shared" si="758"/>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5" x14ac:dyDescent="0.35">
      <c r="A1411">
        <f t="shared" si="757"/>
        <v>1</v>
      </c>
      <c r="B1411">
        <f t="shared" si="758"/>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5" x14ac:dyDescent="0.35">
      <c r="A1412">
        <f t="shared" si="757"/>
        <v>1</v>
      </c>
      <c r="B1412">
        <f t="shared" si="758"/>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5" x14ac:dyDescent="0.35">
      <c r="A1413">
        <f t="shared" si="757"/>
        <v>1</v>
      </c>
      <c r="B1413">
        <f t="shared" si="758"/>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5" x14ac:dyDescent="0.35">
      <c r="A1414">
        <f t="shared" si="757"/>
        <v>1</v>
      </c>
      <c r="B1414">
        <f t="shared" si="758"/>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35">
      <c r="A1415">
        <f t="shared" si="757"/>
        <v>1</v>
      </c>
      <c r="B1415">
        <f t="shared" si="758"/>
        <v>1900</v>
      </c>
    </row>
    <row r="1416" spans="1:199" x14ac:dyDescent="0.35">
      <c r="A1416">
        <f t="shared" si="757"/>
        <v>1</v>
      </c>
      <c r="B1416">
        <f t="shared" si="758"/>
        <v>1900</v>
      </c>
    </row>
    <row r="1417" spans="1:199" x14ac:dyDescent="0.35">
      <c r="A1417">
        <f t="shared" si="757"/>
        <v>1</v>
      </c>
      <c r="B1417">
        <f t="shared" si="758"/>
        <v>1900</v>
      </c>
    </row>
    <row r="1418" spans="1:199" x14ac:dyDescent="0.35">
      <c r="A1418">
        <f t="shared" si="757"/>
        <v>1</v>
      </c>
      <c r="B1418">
        <f t="shared" si="758"/>
        <v>1900</v>
      </c>
    </row>
    <row r="1419" spans="1:199" x14ac:dyDescent="0.35">
      <c r="A1419">
        <f t="shared" si="757"/>
        <v>1</v>
      </c>
      <c r="B1419">
        <f t="shared" si="758"/>
        <v>1900</v>
      </c>
    </row>
    <row r="1420" spans="1:199" x14ac:dyDescent="0.35">
      <c r="A1420">
        <f t="shared" si="757"/>
        <v>1</v>
      </c>
      <c r="B1420">
        <f t="shared" si="758"/>
        <v>1900</v>
      </c>
    </row>
    <row r="1421" spans="1:199" x14ac:dyDescent="0.35">
      <c r="A1421">
        <f t="shared" si="757"/>
        <v>1</v>
      </c>
      <c r="B1421">
        <f t="shared" si="758"/>
        <v>1900</v>
      </c>
    </row>
    <row r="1422" spans="1:199" x14ac:dyDescent="0.35">
      <c r="A1422">
        <f t="shared" si="757"/>
        <v>1</v>
      </c>
      <c r="B1422">
        <f t="shared" si="758"/>
        <v>1900</v>
      </c>
    </row>
    <row r="1423" spans="1:199" x14ac:dyDescent="0.35">
      <c r="A1423">
        <f t="shared" si="757"/>
        <v>1</v>
      </c>
      <c r="B1423">
        <f t="shared" si="758"/>
        <v>1900</v>
      </c>
    </row>
    <row r="1424" spans="1:199" x14ac:dyDescent="0.35">
      <c r="A1424">
        <f t="shared" si="757"/>
        <v>1</v>
      </c>
      <c r="B1424">
        <f t="shared" si="758"/>
        <v>1900</v>
      </c>
    </row>
    <row r="1425" spans="1:2" x14ac:dyDescent="0.35">
      <c r="A1425">
        <f t="shared" si="757"/>
        <v>1</v>
      </c>
      <c r="B1425">
        <f t="shared" si="758"/>
        <v>1900</v>
      </c>
    </row>
    <row r="1426" spans="1:2" x14ac:dyDescent="0.35">
      <c r="A1426">
        <f t="shared" si="757"/>
        <v>1</v>
      </c>
      <c r="B1426">
        <f t="shared" si="758"/>
        <v>1900</v>
      </c>
    </row>
    <row r="1427" spans="1:2" x14ac:dyDescent="0.35">
      <c r="A1427">
        <f t="shared" si="757"/>
        <v>1</v>
      </c>
      <c r="B1427">
        <f t="shared" si="758"/>
        <v>1900</v>
      </c>
    </row>
    <row r="1428" spans="1:2" x14ac:dyDescent="0.35">
      <c r="A1428">
        <f t="shared" si="757"/>
        <v>1</v>
      </c>
      <c r="B1428">
        <f t="shared" si="758"/>
        <v>1900</v>
      </c>
    </row>
    <row r="1429" spans="1:2" x14ac:dyDescent="0.35">
      <c r="A1429">
        <f t="shared" si="757"/>
        <v>1</v>
      </c>
      <c r="B1429">
        <f t="shared" si="758"/>
        <v>1900</v>
      </c>
    </row>
    <row r="1430" spans="1:2" x14ac:dyDescent="0.35">
      <c r="A1430">
        <f t="shared" si="757"/>
        <v>1</v>
      </c>
      <c r="B1430">
        <f t="shared" si="758"/>
        <v>1900</v>
      </c>
    </row>
    <row r="1431" spans="1:2" x14ac:dyDescent="0.35">
      <c r="A1431">
        <f t="shared" si="757"/>
        <v>1</v>
      </c>
      <c r="B1431">
        <f t="shared" si="758"/>
        <v>1900</v>
      </c>
    </row>
    <row r="1432" spans="1:2" x14ac:dyDescent="0.35">
      <c r="A1432">
        <f t="shared" si="757"/>
        <v>1</v>
      </c>
      <c r="B1432">
        <f t="shared" si="758"/>
        <v>1900</v>
      </c>
    </row>
    <row r="1433" spans="1:2" x14ac:dyDescent="0.35">
      <c r="A1433">
        <f t="shared" si="757"/>
        <v>1</v>
      </c>
      <c r="B1433">
        <f t="shared" si="758"/>
        <v>1900</v>
      </c>
    </row>
    <row r="1434" spans="1:2" x14ac:dyDescent="0.35">
      <c r="A1434">
        <f t="shared" si="757"/>
        <v>1</v>
      </c>
      <c r="B1434">
        <f t="shared" si="758"/>
        <v>1900</v>
      </c>
    </row>
    <row r="1435" spans="1:2" x14ac:dyDescent="0.35">
      <c r="A1435">
        <f t="shared" si="757"/>
        <v>1</v>
      </c>
      <c r="B1435">
        <f t="shared" si="758"/>
        <v>1900</v>
      </c>
    </row>
    <row r="1436" spans="1:2" x14ac:dyDescent="0.35">
      <c r="A1436">
        <f t="shared" si="757"/>
        <v>1</v>
      </c>
      <c r="B1436">
        <f t="shared" si="758"/>
        <v>1900</v>
      </c>
    </row>
    <row r="1437" spans="1:2" x14ac:dyDescent="0.35">
      <c r="A1437">
        <f t="shared" si="757"/>
        <v>1</v>
      </c>
      <c r="B1437">
        <f t="shared" si="758"/>
        <v>1900</v>
      </c>
    </row>
    <row r="1438" spans="1:2" x14ac:dyDescent="0.35">
      <c r="A1438">
        <f t="shared" si="757"/>
        <v>1</v>
      </c>
      <c r="B1438">
        <f t="shared" si="758"/>
        <v>1900</v>
      </c>
    </row>
    <row r="1439" spans="1:2" x14ac:dyDescent="0.35">
      <c r="A1439">
        <f t="shared" si="757"/>
        <v>1</v>
      </c>
      <c r="B1439">
        <f t="shared" si="758"/>
        <v>1900</v>
      </c>
    </row>
    <row r="1440" spans="1:2" x14ac:dyDescent="0.35">
      <c r="A1440">
        <f t="shared" si="757"/>
        <v>1</v>
      </c>
      <c r="B1440">
        <f t="shared" si="758"/>
        <v>1900</v>
      </c>
    </row>
    <row r="1441" spans="1:2" x14ac:dyDescent="0.35">
      <c r="A1441">
        <f t="shared" si="757"/>
        <v>1</v>
      </c>
      <c r="B1441">
        <f t="shared" si="758"/>
        <v>1900</v>
      </c>
    </row>
    <row r="1442" spans="1:2" x14ac:dyDescent="0.35">
      <c r="A1442">
        <f t="shared" si="757"/>
        <v>1</v>
      </c>
      <c r="B1442">
        <f t="shared" si="758"/>
        <v>1900</v>
      </c>
    </row>
    <row r="1443" spans="1:2" x14ac:dyDescent="0.35">
      <c r="A1443">
        <f t="shared" si="757"/>
        <v>1</v>
      </c>
      <c r="B1443">
        <f t="shared" si="758"/>
        <v>1900</v>
      </c>
    </row>
    <row r="1444" spans="1:2" x14ac:dyDescent="0.35">
      <c r="A1444">
        <f t="shared" si="757"/>
        <v>1</v>
      </c>
      <c r="B1444">
        <f t="shared" si="758"/>
        <v>1900</v>
      </c>
    </row>
    <row r="1445" spans="1:2" x14ac:dyDescent="0.35">
      <c r="A1445">
        <f t="shared" si="757"/>
        <v>1</v>
      </c>
      <c r="B1445">
        <f t="shared" si="758"/>
        <v>1900</v>
      </c>
    </row>
    <row r="1446" spans="1:2" x14ac:dyDescent="0.35">
      <c r="A1446">
        <f t="shared" si="757"/>
        <v>1</v>
      </c>
      <c r="B1446">
        <f t="shared" si="758"/>
        <v>1900</v>
      </c>
    </row>
    <row r="1447" spans="1:2" x14ac:dyDescent="0.35">
      <c r="A1447">
        <f t="shared" si="757"/>
        <v>1</v>
      </c>
      <c r="B1447">
        <f t="shared" si="758"/>
        <v>1900</v>
      </c>
    </row>
    <row r="1448" spans="1:2" x14ac:dyDescent="0.35">
      <c r="A1448">
        <f t="shared" si="757"/>
        <v>1</v>
      </c>
      <c r="B1448">
        <f t="shared" si="758"/>
        <v>1900</v>
      </c>
    </row>
    <row r="1449" spans="1:2" x14ac:dyDescent="0.35">
      <c r="A1449">
        <f t="shared" si="757"/>
        <v>1</v>
      </c>
      <c r="B1449">
        <f t="shared" si="758"/>
        <v>1900</v>
      </c>
    </row>
    <row r="1450" spans="1:2" x14ac:dyDescent="0.35">
      <c r="A1450">
        <f t="shared" si="757"/>
        <v>1</v>
      </c>
      <c r="B1450">
        <f t="shared" si="758"/>
        <v>1900</v>
      </c>
    </row>
    <row r="1451" spans="1:2" x14ac:dyDescent="0.35">
      <c r="A1451">
        <f t="shared" si="757"/>
        <v>1</v>
      </c>
      <c r="B1451">
        <f t="shared" si="758"/>
        <v>1900</v>
      </c>
    </row>
    <row r="1452" spans="1:2" x14ac:dyDescent="0.35">
      <c r="A1452">
        <f t="shared" si="757"/>
        <v>1</v>
      </c>
      <c r="B1452">
        <f t="shared" si="758"/>
        <v>1900</v>
      </c>
    </row>
    <row r="1453" spans="1:2" x14ac:dyDescent="0.35">
      <c r="A1453">
        <f t="shared" si="757"/>
        <v>1</v>
      </c>
      <c r="B1453">
        <f t="shared" si="758"/>
        <v>1900</v>
      </c>
    </row>
    <row r="1454" spans="1:2" x14ac:dyDescent="0.35">
      <c r="A1454">
        <f t="shared" si="757"/>
        <v>1</v>
      </c>
      <c r="B1454">
        <f t="shared" si="758"/>
        <v>1900</v>
      </c>
    </row>
    <row r="1455" spans="1:2" x14ac:dyDescent="0.35">
      <c r="A1455">
        <f t="shared" si="757"/>
        <v>1</v>
      </c>
      <c r="B1455">
        <f t="shared" si="758"/>
        <v>1900</v>
      </c>
    </row>
    <row r="1456" spans="1:2" x14ac:dyDescent="0.35">
      <c r="A1456">
        <f t="shared" si="757"/>
        <v>1</v>
      </c>
      <c r="B1456">
        <f t="shared" si="758"/>
        <v>1900</v>
      </c>
    </row>
    <row r="1457" spans="1:2" x14ac:dyDescent="0.35">
      <c r="A1457">
        <f t="shared" si="757"/>
        <v>1</v>
      </c>
      <c r="B1457">
        <f t="shared" si="758"/>
        <v>1900</v>
      </c>
    </row>
    <row r="1458" spans="1:2" x14ac:dyDescent="0.35">
      <c r="A1458">
        <f t="shared" si="757"/>
        <v>1</v>
      </c>
      <c r="B1458">
        <f t="shared" si="758"/>
        <v>1900</v>
      </c>
    </row>
    <row r="1459" spans="1:2" x14ac:dyDescent="0.35">
      <c r="A1459">
        <f t="shared" si="757"/>
        <v>1</v>
      </c>
      <c r="B1459">
        <f t="shared" si="758"/>
        <v>1900</v>
      </c>
    </row>
    <row r="1460" spans="1:2" x14ac:dyDescent="0.35">
      <c r="A1460">
        <f t="shared" si="757"/>
        <v>1</v>
      </c>
      <c r="B1460">
        <f t="shared" si="758"/>
        <v>1900</v>
      </c>
    </row>
    <row r="1461" spans="1:2" x14ac:dyDescent="0.35">
      <c r="A1461">
        <f t="shared" si="757"/>
        <v>1</v>
      </c>
      <c r="B1461">
        <f t="shared" si="758"/>
        <v>1900</v>
      </c>
    </row>
    <row r="1462" spans="1:2" x14ac:dyDescent="0.35">
      <c r="A1462">
        <f t="shared" si="757"/>
        <v>1</v>
      </c>
      <c r="B1462">
        <f t="shared" si="758"/>
        <v>1900</v>
      </c>
    </row>
    <row r="1463" spans="1:2" x14ac:dyDescent="0.35">
      <c r="A1463">
        <f t="shared" si="757"/>
        <v>1</v>
      </c>
      <c r="B1463">
        <f t="shared" si="758"/>
        <v>1900</v>
      </c>
    </row>
    <row r="1464" spans="1:2" x14ac:dyDescent="0.35">
      <c r="A1464">
        <f t="shared" si="757"/>
        <v>1</v>
      </c>
      <c r="B1464">
        <f t="shared" si="758"/>
        <v>1900</v>
      </c>
    </row>
    <row r="1465" spans="1:2" x14ac:dyDescent="0.35">
      <c r="A1465">
        <f t="shared" si="757"/>
        <v>1</v>
      </c>
      <c r="B1465">
        <f t="shared" si="758"/>
        <v>1900</v>
      </c>
    </row>
    <row r="1466" spans="1:2" x14ac:dyDescent="0.35">
      <c r="A1466">
        <f t="shared" si="757"/>
        <v>1</v>
      </c>
      <c r="B1466">
        <f t="shared" si="758"/>
        <v>1900</v>
      </c>
    </row>
    <row r="1467" spans="1:2" x14ac:dyDescent="0.35">
      <c r="A1467">
        <f t="shared" si="757"/>
        <v>1</v>
      </c>
      <c r="B1467">
        <f t="shared" si="758"/>
        <v>1900</v>
      </c>
    </row>
    <row r="1468" spans="1:2" x14ac:dyDescent="0.35">
      <c r="A1468">
        <f t="shared" si="757"/>
        <v>1</v>
      </c>
      <c r="B1468">
        <f t="shared" si="758"/>
        <v>1900</v>
      </c>
    </row>
    <row r="1469" spans="1:2" x14ac:dyDescent="0.35">
      <c r="A1469">
        <f t="shared" si="757"/>
        <v>1</v>
      </c>
      <c r="B1469">
        <f t="shared" si="758"/>
        <v>1900</v>
      </c>
    </row>
    <row r="1470" spans="1:2" x14ac:dyDescent="0.35">
      <c r="A1470">
        <f t="shared" si="757"/>
        <v>1</v>
      </c>
      <c r="B1470">
        <f t="shared" si="758"/>
        <v>1900</v>
      </c>
    </row>
    <row r="1471" spans="1:2" x14ac:dyDescent="0.35">
      <c r="A1471">
        <f t="shared" si="757"/>
        <v>1</v>
      </c>
      <c r="B1471">
        <f t="shared" si="758"/>
        <v>1900</v>
      </c>
    </row>
    <row r="1472" spans="1:2" x14ac:dyDescent="0.35">
      <c r="A1472">
        <f t="shared" ref="A1472:A1535" si="759">MONTH(C1472)</f>
        <v>1</v>
      </c>
      <c r="B1472">
        <f t="shared" ref="B1472:B1535" si="760">YEAR(C1472)</f>
        <v>1900</v>
      </c>
    </row>
    <row r="1473" spans="1:2" x14ac:dyDescent="0.35">
      <c r="A1473">
        <f t="shared" si="759"/>
        <v>1</v>
      </c>
      <c r="B1473">
        <f t="shared" si="760"/>
        <v>1900</v>
      </c>
    </row>
    <row r="1474" spans="1:2" x14ac:dyDescent="0.35">
      <c r="A1474">
        <f t="shared" si="759"/>
        <v>1</v>
      </c>
      <c r="B1474">
        <f t="shared" si="760"/>
        <v>1900</v>
      </c>
    </row>
    <row r="1475" spans="1:2" x14ac:dyDescent="0.35">
      <c r="A1475">
        <f t="shared" si="759"/>
        <v>1</v>
      </c>
      <c r="B1475">
        <f t="shared" si="760"/>
        <v>1900</v>
      </c>
    </row>
    <row r="1476" spans="1:2" x14ac:dyDescent="0.35">
      <c r="A1476">
        <f t="shared" si="759"/>
        <v>1</v>
      </c>
      <c r="B1476">
        <f t="shared" si="760"/>
        <v>1900</v>
      </c>
    </row>
    <row r="1477" spans="1:2" x14ac:dyDescent="0.35">
      <c r="A1477">
        <f t="shared" si="759"/>
        <v>1</v>
      </c>
      <c r="B1477">
        <f t="shared" si="760"/>
        <v>1900</v>
      </c>
    </row>
    <row r="1478" spans="1:2" x14ac:dyDescent="0.35">
      <c r="A1478">
        <f t="shared" si="759"/>
        <v>1</v>
      </c>
      <c r="B1478">
        <f t="shared" si="760"/>
        <v>1900</v>
      </c>
    </row>
    <row r="1479" spans="1:2" x14ac:dyDescent="0.35">
      <c r="A1479">
        <f t="shared" si="759"/>
        <v>1</v>
      </c>
      <c r="B1479">
        <f t="shared" si="760"/>
        <v>1900</v>
      </c>
    </row>
    <row r="1480" spans="1:2" x14ac:dyDescent="0.35">
      <c r="A1480">
        <f t="shared" si="759"/>
        <v>1</v>
      </c>
      <c r="B1480">
        <f t="shared" si="760"/>
        <v>1900</v>
      </c>
    </row>
    <row r="1481" spans="1:2" x14ac:dyDescent="0.35">
      <c r="A1481">
        <f t="shared" si="759"/>
        <v>1</v>
      </c>
      <c r="B1481">
        <f t="shared" si="760"/>
        <v>1900</v>
      </c>
    </row>
    <row r="1482" spans="1:2" x14ac:dyDescent="0.35">
      <c r="A1482">
        <f t="shared" si="759"/>
        <v>1</v>
      </c>
      <c r="B1482">
        <f t="shared" si="760"/>
        <v>1900</v>
      </c>
    </row>
    <row r="1483" spans="1:2" x14ac:dyDescent="0.35">
      <c r="A1483">
        <f t="shared" si="759"/>
        <v>1</v>
      </c>
      <c r="B1483">
        <f t="shared" si="760"/>
        <v>1900</v>
      </c>
    </row>
    <row r="1484" spans="1:2" x14ac:dyDescent="0.35">
      <c r="A1484">
        <f t="shared" si="759"/>
        <v>1</v>
      </c>
      <c r="B1484">
        <f t="shared" si="760"/>
        <v>1900</v>
      </c>
    </row>
    <row r="1485" spans="1:2" x14ac:dyDescent="0.35">
      <c r="A1485">
        <f t="shared" si="759"/>
        <v>1</v>
      </c>
      <c r="B1485">
        <f t="shared" si="760"/>
        <v>1900</v>
      </c>
    </row>
    <row r="1486" spans="1:2" x14ac:dyDescent="0.35">
      <c r="A1486">
        <f t="shared" si="759"/>
        <v>1</v>
      </c>
      <c r="B1486">
        <f t="shared" si="760"/>
        <v>1900</v>
      </c>
    </row>
    <row r="1487" spans="1:2" x14ac:dyDescent="0.35">
      <c r="A1487">
        <f t="shared" si="759"/>
        <v>1</v>
      </c>
      <c r="B1487">
        <f t="shared" si="760"/>
        <v>1900</v>
      </c>
    </row>
    <row r="1488" spans="1:2" x14ac:dyDescent="0.35">
      <c r="A1488">
        <f t="shared" si="759"/>
        <v>1</v>
      </c>
      <c r="B1488">
        <f t="shared" si="760"/>
        <v>1900</v>
      </c>
    </row>
    <row r="1489" spans="1:2" x14ac:dyDescent="0.35">
      <c r="A1489">
        <f t="shared" si="759"/>
        <v>1</v>
      </c>
      <c r="B1489">
        <f t="shared" si="760"/>
        <v>1900</v>
      </c>
    </row>
    <row r="1490" spans="1:2" x14ac:dyDescent="0.35">
      <c r="A1490">
        <f t="shared" si="759"/>
        <v>1</v>
      </c>
      <c r="B1490">
        <f t="shared" si="760"/>
        <v>1900</v>
      </c>
    </row>
    <row r="1491" spans="1:2" x14ac:dyDescent="0.35">
      <c r="A1491">
        <f t="shared" si="759"/>
        <v>1</v>
      </c>
      <c r="B1491">
        <f t="shared" si="760"/>
        <v>1900</v>
      </c>
    </row>
    <row r="1492" spans="1:2" x14ac:dyDescent="0.35">
      <c r="A1492">
        <f t="shared" si="759"/>
        <v>1</v>
      </c>
      <c r="B1492">
        <f t="shared" si="760"/>
        <v>1900</v>
      </c>
    </row>
    <row r="1493" spans="1:2" x14ac:dyDescent="0.35">
      <c r="A1493">
        <f t="shared" si="759"/>
        <v>1</v>
      </c>
      <c r="B1493">
        <f t="shared" si="760"/>
        <v>1900</v>
      </c>
    </row>
    <row r="1494" spans="1:2" x14ac:dyDescent="0.35">
      <c r="A1494">
        <f t="shared" si="759"/>
        <v>1</v>
      </c>
      <c r="B1494">
        <f t="shared" si="760"/>
        <v>1900</v>
      </c>
    </row>
    <row r="1495" spans="1:2" x14ac:dyDescent="0.35">
      <c r="A1495">
        <f t="shared" si="759"/>
        <v>1</v>
      </c>
      <c r="B1495">
        <f t="shared" si="760"/>
        <v>1900</v>
      </c>
    </row>
    <row r="1496" spans="1:2" x14ac:dyDescent="0.35">
      <c r="A1496">
        <f t="shared" si="759"/>
        <v>1</v>
      </c>
      <c r="B1496">
        <f t="shared" si="760"/>
        <v>1900</v>
      </c>
    </row>
    <row r="1497" spans="1:2" x14ac:dyDescent="0.35">
      <c r="A1497">
        <f t="shared" si="759"/>
        <v>1</v>
      </c>
      <c r="B1497">
        <f t="shared" si="760"/>
        <v>1900</v>
      </c>
    </row>
    <row r="1498" spans="1:2" x14ac:dyDescent="0.35">
      <c r="A1498">
        <f t="shared" si="759"/>
        <v>1</v>
      </c>
      <c r="B1498">
        <f t="shared" si="760"/>
        <v>1900</v>
      </c>
    </row>
    <row r="1499" spans="1:2" x14ac:dyDescent="0.35">
      <c r="A1499">
        <f t="shared" si="759"/>
        <v>1</v>
      </c>
      <c r="B1499">
        <f t="shared" si="760"/>
        <v>1900</v>
      </c>
    </row>
    <row r="1500" spans="1:2" x14ac:dyDescent="0.35">
      <c r="A1500">
        <f t="shared" si="759"/>
        <v>1</v>
      </c>
      <c r="B1500">
        <f t="shared" si="760"/>
        <v>1900</v>
      </c>
    </row>
    <row r="1501" spans="1:2" x14ac:dyDescent="0.35">
      <c r="A1501">
        <f t="shared" si="759"/>
        <v>1</v>
      </c>
      <c r="B1501">
        <f t="shared" si="760"/>
        <v>1900</v>
      </c>
    </row>
    <row r="1502" spans="1:2" x14ac:dyDescent="0.35">
      <c r="A1502">
        <f t="shared" si="759"/>
        <v>1</v>
      </c>
      <c r="B1502">
        <f t="shared" si="760"/>
        <v>1900</v>
      </c>
    </row>
    <row r="1503" spans="1:2" x14ac:dyDescent="0.35">
      <c r="A1503">
        <f t="shared" si="759"/>
        <v>1</v>
      </c>
      <c r="B1503">
        <f t="shared" si="760"/>
        <v>1900</v>
      </c>
    </row>
    <row r="1504" spans="1:2" x14ac:dyDescent="0.35">
      <c r="A1504">
        <f t="shared" si="759"/>
        <v>1</v>
      </c>
      <c r="B1504">
        <f t="shared" si="760"/>
        <v>1900</v>
      </c>
    </row>
    <row r="1505" spans="1:2" x14ac:dyDescent="0.35">
      <c r="A1505">
        <f t="shared" si="759"/>
        <v>1</v>
      </c>
      <c r="B1505">
        <f t="shared" si="760"/>
        <v>1900</v>
      </c>
    </row>
    <row r="1506" spans="1:2" x14ac:dyDescent="0.35">
      <c r="A1506">
        <f t="shared" si="759"/>
        <v>1</v>
      </c>
      <c r="B1506">
        <f t="shared" si="760"/>
        <v>1900</v>
      </c>
    </row>
    <row r="1507" spans="1:2" x14ac:dyDescent="0.35">
      <c r="A1507">
        <f t="shared" si="759"/>
        <v>1</v>
      </c>
      <c r="B1507">
        <f t="shared" si="760"/>
        <v>1900</v>
      </c>
    </row>
    <row r="1508" spans="1:2" x14ac:dyDescent="0.35">
      <c r="A1508">
        <f t="shared" si="759"/>
        <v>1</v>
      </c>
      <c r="B1508">
        <f t="shared" si="760"/>
        <v>1900</v>
      </c>
    </row>
    <row r="1509" spans="1:2" x14ac:dyDescent="0.35">
      <c r="A1509">
        <f t="shared" si="759"/>
        <v>1</v>
      </c>
      <c r="B1509">
        <f t="shared" si="760"/>
        <v>1900</v>
      </c>
    </row>
    <row r="1510" spans="1:2" x14ac:dyDescent="0.35">
      <c r="A1510">
        <f t="shared" si="759"/>
        <v>1</v>
      </c>
      <c r="B1510">
        <f t="shared" si="760"/>
        <v>1900</v>
      </c>
    </row>
    <row r="1511" spans="1:2" x14ac:dyDescent="0.35">
      <c r="A1511">
        <f t="shared" si="759"/>
        <v>1</v>
      </c>
      <c r="B1511">
        <f t="shared" si="760"/>
        <v>1900</v>
      </c>
    </row>
    <row r="1512" spans="1:2" x14ac:dyDescent="0.35">
      <c r="A1512">
        <f t="shared" si="759"/>
        <v>1</v>
      </c>
      <c r="B1512">
        <f t="shared" si="760"/>
        <v>1900</v>
      </c>
    </row>
    <row r="1513" spans="1:2" x14ac:dyDescent="0.35">
      <c r="A1513">
        <f t="shared" si="759"/>
        <v>1</v>
      </c>
      <c r="B1513">
        <f t="shared" si="760"/>
        <v>1900</v>
      </c>
    </row>
    <row r="1514" spans="1:2" x14ac:dyDescent="0.35">
      <c r="A1514">
        <f t="shared" si="759"/>
        <v>1</v>
      </c>
      <c r="B1514">
        <f t="shared" si="760"/>
        <v>1900</v>
      </c>
    </row>
    <row r="1515" spans="1:2" x14ac:dyDescent="0.35">
      <c r="A1515">
        <f t="shared" si="759"/>
        <v>1</v>
      </c>
      <c r="B1515">
        <f t="shared" si="760"/>
        <v>1900</v>
      </c>
    </row>
    <row r="1516" spans="1:2" x14ac:dyDescent="0.35">
      <c r="A1516">
        <f t="shared" si="759"/>
        <v>1</v>
      </c>
      <c r="B1516">
        <f t="shared" si="760"/>
        <v>1900</v>
      </c>
    </row>
    <row r="1517" spans="1:2" x14ac:dyDescent="0.35">
      <c r="A1517">
        <f t="shared" si="759"/>
        <v>1</v>
      </c>
      <c r="B1517">
        <f t="shared" si="760"/>
        <v>1900</v>
      </c>
    </row>
    <row r="1518" spans="1:2" x14ac:dyDescent="0.35">
      <c r="A1518">
        <f t="shared" si="759"/>
        <v>1</v>
      </c>
      <c r="B1518">
        <f t="shared" si="760"/>
        <v>1900</v>
      </c>
    </row>
    <row r="1519" spans="1:2" x14ac:dyDescent="0.35">
      <c r="A1519">
        <f t="shared" si="759"/>
        <v>1</v>
      </c>
      <c r="B1519">
        <f t="shared" si="760"/>
        <v>1900</v>
      </c>
    </row>
    <row r="1520" spans="1:2" x14ac:dyDescent="0.35">
      <c r="A1520">
        <f t="shared" si="759"/>
        <v>1</v>
      </c>
      <c r="B1520">
        <f t="shared" si="760"/>
        <v>1900</v>
      </c>
    </row>
    <row r="1521" spans="1:2" x14ac:dyDescent="0.35">
      <c r="A1521">
        <f t="shared" si="759"/>
        <v>1</v>
      </c>
      <c r="B1521">
        <f t="shared" si="760"/>
        <v>1900</v>
      </c>
    </row>
    <row r="1522" spans="1:2" x14ac:dyDescent="0.35">
      <c r="A1522">
        <f t="shared" si="759"/>
        <v>1</v>
      </c>
      <c r="B1522">
        <f t="shared" si="760"/>
        <v>1900</v>
      </c>
    </row>
    <row r="1523" spans="1:2" x14ac:dyDescent="0.35">
      <c r="A1523">
        <f t="shared" si="759"/>
        <v>1</v>
      </c>
      <c r="B1523">
        <f t="shared" si="760"/>
        <v>1900</v>
      </c>
    </row>
    <row r="1524" spans="1:2" x14ac:dyDescent="0.35">
      <c r="A1524">
        <f t="shared" si="759"/>
        <v>1</v>
      </c>
      <c r="B1524">
        <f t="shared" si="760"/>
        <v>1900</v>
      </c>
    </row>
    <row r="1525" spans="1:2" x14ac:dyDescent="0.35">
      <c r="A1525">
        <f t="shared" si="759"/>
        <v>1</v>
      </c>
      <c r="B1525">
        <f t="shared" si="760"/>
        <v>1900</v>
      </c>
    </row>
    <row r="1526" spans="1:2" x14ac:dyDescent="0.35">
      <c r="A1526">
        <f t="shared" si="759"/>
        <v>1</v>
      </c>
      <c r="B1526">
        <f t="shared" si="760"/>
        <v>1900</v>
      </c>
    </row>
    <row r="1527" spans="1:2" x14ac:dyDescent="0.35">
      <c r="A1527">
        <f t="shared" si="759"/>
        <v>1</v>
      </c>
      <c r="B1527">
        <f t="shared" si="760"/>
        <v>1900</v>
      </c>
    </row>
    <row r="1528" spans="1:2" x14ac:dyDescent="0.35">
      <c r="A1528">
        <f t="shared" si="759"/>
        <v>1</v>
      </c>
      <c r="B1528">
        <f t="shared" si="760"/>
        <v>1900</v>
      </c>
    </row>
    <row r="1529" spans="1:2" x14ac:dyDescent="0.35">
      <c r="A1529">
        <f t="shared" si="759"/>
        <v>1</v>
      </c>
      <c r="B1529">
        <f t="shared" si="760"/>
        <v>1900</v>
      </c>
    </row>
    <row r="1530" spans="1:2" x14ac:dyDescent="0.35">
      <c r="A1530">
        <f t="shared" si="759"/>
        <v>1</v>
      </c>
      <c r="B1530">
        <f t="shared" si="760"/>
        <v>1900</v>
      </c>
    </row>
    <row r="1531" spans="1:2" x14ac:dyDescent="0.35">
      <c r="A1531">
        <f t="shared" si="759"/>
        <v>1</v>
      </c>
      <c r="B1531">
        <f t="shared" si="760"/>
        <v>1900</v>
      </c>
    </row>
    <row r="1532" spans="1:2" x14ac:dyDescent="0.35">
      <c r="A1532">
        <f t="shared" si="759"/>
        <v>1</v>
      </c>
      <c r="B1532">
        <f t="shared" si="760"/>
        <v>1900</v>
      </c>
    </row>
    <row r="1533" spans="1:2" x14ac:dyDescent="0.35">
      <c r="A1533">
        <f t="shared" si="759"/>
        <v>1</v>
      </c>
      <c r="B1533">
        <f t="shared" si="760"/>
        <v>1900</v>
      </c>
    </row>
    <row r="1534" spans="1:2" x14ac:dyDescent="0.35">
      <c r="A1534">
        <f t="shared" si="759"/>
        <v>1</v>
      </c>
      <c r="B1534">
        <f t="shared" si="760"/>
        <v>1900</v>
      </c>
    </row>
    <row r="1535" spans="1:2" x14ac:dyDescent="0.35">
      <c r="A1535">
        <f t="shared" si="759"/>
        <v>1</v>
      </c>
      <c r="B1535">
        <f t="shared" si="760"/>
        <v>1900</v>
      </c>
    </row>
    <row r="1536" spans="1:2" x14ac:dyDescent="0.35">
      <c r="A1536">
        <f t="shared" ref="A1536:A1565" si="761">MONTH(C1536)</f>
        <v>1</v>
      </c>
      <c r="B1536">
        <f t="shared" ref="B1536:B1565" si="762">YEAR(C1536)</f>
        <v>1900</v>
      </c>
    </row>
    <row r="1537" spans="1:2" x14ac:dyDescent="0.35">
      <c r="A1537">
        <f t="shared" si="761"/>
        <v>1</v>
      </c>
      <c r="B1537">
        <f t="shared" si="762"/>
        <v>1900</v>
      </c>
    </row>
    <row r="1538" spans="1:2" x14ac:dyDescent="0.35">
      <c r="A1538">
        <f t="shared" si="761"/>
        <v>1</v>
      </c>
      <c r="B1538">
        <f t="shared" si="762"/>
        <v>1900</v>
      </c>
    </row>
    <row r="1539" spans="1:2" x14ac:dyDescent="0.35">
      <c r="A1539">
        <f t="shared" si="761"/>
        <v>1</v>
      </c>
      <c r="B1539">
        <f t="shared" si="762"/>
        <v>1900</v>
      </c>
    </row>
    <row r="1540" spans="1:2" x14ac:dyDescent="0.35">
      <c r="A1540">
        <f t="shared" si="761"/>
        <v>1</v>
      </c>
      <c r="B1540">
        <f t="shared" si="762"/>
        <v>1900</v>
      </c>
    </row>
    <row r="1541" spans="1:2" x14ac:dyDescent="0.35">
      <c r="A1541">
        <f t="shared" si="761"/>
        <v>1</v>
      </c>
      <c r="B1541">
        <f t="shared" si="762"/>
        <v>1900</v>
      </c>
    </row>
    <row r="1542" spans="1:2" x14ac:dyDescent="0.35">
      <c r="A1542">
        <f t="shared" si="761"/>
        <v>1</v>
      </c>
      <c r="B1542">
        <f t="shared" si="762"/>
        <v>1900</v>
      </c>
    </row>
    <row r="1543" spans="1:2" x14ac:dyDescent="0.35">
      <c r="A1543">
        <f t="shared" si="761"/>
        <v>1</v>
      </c>
      <c r="B1543">
        <f t="shared" si="762"/>
        <v>1900</v>
      </c>
    </row>
    <row r="1544" spans="1:2" x14ac:dyDescent="0.35">
      <c r="A1544">
        <f t="shared" si="761"/>
        <v>1</v>
      </c>
      <c r="B1544">
        <f t="shared" si="762"/>
        <v>1900</v>
      </c>
    </row>
    <row r="1545" spans="1:2" x14ac:dyDescent="0.35">
      <c r="A1545">
        <f t="shared" si="761"/>
        <v>1</v>
      </c>
      <c r="B1545">
        <f t="shared" si="762"/>
        <v>1900</v>
      </c>
    </row>
    <row r="1546" spans="1:2" x14ac:dyDescent="0.35">
      <c r="A1546">
        <f t="shared" si="761"/>
        <v>1</v>
      </c>
      <c r="B1546">
        <f t="shared" si="762"/>
        <v>1900</v>
      </c>
    </row>
    <row r="1547" spans="1:2" x14ac:dyDescent="0.35">
      <c r="A1547">
        <f t="shared" si="761"/>
        <v>1</v>
      </c>
      <c r="B1547">
        <f t="shared" si="762"/>
        <v>1900</v>
      </c>
    </row>
    <row r="1548" spans="1:2" x14ac:dyDescent="0.35">
      <c r="A1548">
        <f t="shared" si="761"/>
        <v>1</v>
      </c>
      <c r="B1548">
        <f t="shared" si="762"/>
        <v>1900</v>
      </c>
    </row>
    <row r="1549" spans="1:2" x14ac:dyDescent="0.35">
      <c r="A1549">
        <f t="shared" si="761"/>
        <v>1</v>
      </c>
      <c r="B1549">
        <f t="shared" si="762"/>
        <v>1900</v>
      </c>
    </row>
    <row r="1550" spans="1:2" x14ac:dyDescent="0.35">
      <c r="A1550">
        <f t="shared" si="761"/>
        <v>1</v>
      </c>
      <c r="B1550">
        <f t="shared" si="762"/>
        <v>1900</v>
      </c>
    </row>
    <row r="1551" spans="1:2" x14ac:dyDescent="0.35">
      <c r="A1551">
        <f t="shared" si="761"/>
        <v>1</v>
      </c>
      <c r="B1551">
        <f t="shared" si="762"/>
        <v>1900</v>
      </c>
    </row>
    <row r="1552" spans="1:2" x14ac:dyDescent="0.35">
      <c r="A1552">
        <f t="shared" si="761"/>
        <v>1</v>
      </c>
      <c r="B1552">
        <f t="shared" si="762"/>
        <v>1900</v>
      </c>
    </row>
    <row r="1553" spans="1:2" x14ac:dyDescent="0.35">
      <c r="A1553">
        <f t="shared" si="761"/>
        <v>1</v>
      </c>
      <c r="B1553">
        <f t="shared" si="762"/>
        <v>1900</v>
      </c>
    </row>
    <row r="1554" spans="1:2" x14ac:dyDescent="0.35">
      <c r="A1554">
        <f t="shared" si="761"/>
        <v>1</v>
      </c>
      <c r="B1554">
        <f t="shared" si="762"/>
        <v>1900</v>
      </c>
    </row>
    <row r="1555" spans="1:2" x14ac:dyDescent="0.35">
      <c r="A1555">
        <f t="shared" si="761"/>
        <v>1</v>
      </c>
      <c r="B1555">
        <f t="shared" si="762"/>
        <v>1900</v>
      </c>
    </row>
    <row r="1556" spans="1:2" x14ac:dyDescent="0.35">
      <c r="A1556">
        <f t="shared" si="761"/>
        <v>1</v>
      </c>
      <c r="B1556">
        <f t="shared" si="762"/>
        <v>1900</v>
      </c>
    </row>
    <row r="1557" spans="1:2" x14ac:dyDescent="0.35">
      <c r="A1557">
        <f t="shared" si="761"/>
        <v>1</v>
      </c>
      <c r="B1557">
        <f t="shared" si="762"/>
        <v>1900</v>
      </c>
    </row>
    <row r="1558" spans="1:2" x14ac:dyDescent="0.35">
      <c r="A1558">
        <f t="shared" si="761"/>
        <v>1</v>
      </c>
      <c r="B1558">
        <f t="shared" si="762"/>
        <v>1900</v>
      </c>
    </row>
    <row r="1559" spans="1:2" x14ac:dyDescent="0.35">
      <c r="A1559">
        <f t="shared" si="761"/>
        <v>1</v>
      </c>
      <c r="B1559">
        <f t="shared" si="762"/>
        <v>1900</v>
      </c>
    </row>
    <row r="1560" spans="1:2" x14ac:dyDescent="0.35">
      <c r="A1560">
        <f t="shared" si="761"/>
        <v>1</v>
      </c>
      <c r="B1560">
        <f t="shared" si="762"/>
        <v>1900</v>
      </c>
    </row>
    <row r="1561" spans="1:2" x14ac:dyDescent="0.35">
      <c r="A1561">
        <f t="shared" si="761"/>
        <v>1</v>
      </c>
      <c r="B1561">
        <f t="shared" si="762"/>
        <v>1900</v>
      </c>
    </row>
    <row r="1562" spans="1:2" x14ac:dyDescent="0.35">
      <c r="A1562">
        <f t="shared" si="761"/>
        <v>1</v>
      </c>
      <c r="B1562">
        <f t="shared" si="762"/>
        <v>1900</v>
      </c>
    </row>
    <row r="1563" spans="1:2" x14ac:dyDescent="0.35">
      <c r="A1563">
        <f t="shared" si="761"/>
        <v>1</v>
      </c>
      <c r="B1563">
        <f t="shared" si="762"/>
        <v>1900</v>
      </c>
    </row>
    <row r="1564" spans="1:2" x14ac:dyDescent="0.35">
      <c r="A1564">
        <f t="shared" si="761"/>
        <v>1</v>
      </c>
      <c r="B1564">
        <f t="shared" si="762"/>
        <v>1900</v>
      </c>
    </row>
    <row r="1565" spans="1:2" x14ac:dyDescent="0.35">
      <c r="A1565">
        <f t="shared" si="761"/>
        <v>1</v>
      </c>
      <c r="B1565">
        <f t="shared" si="762"/>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8" activePane="bottomRight" state="frozen"/>
      <selection activeCell="E819" sqref="E819"/>
      <selection pane="topRight" activeCell="E819" sqref="E819"/>
      <selection pane="bottomLeft" activeCell="E819" sqref="E819"/>
      <selection pane="bottomRight" activeCell="C199" sqref="C199"/>
    </sheetView>
  </sheetViews>
  <sheetFormatPr defaultColWidth="9.36328125" defaultRowHeight="14.5" x14ac:dyDescent="0.35"/>
  <cols>
    <col min="1" max="2" width="9.36328125" hidden="1" customWidth="1"/>
    <col min="3" max="3" width="17.1796875" style="69" customWidth="1"/>
    <col min="6" max="6" width="9.36328125" customWidth="1"/>
    <col min="7" max="7" width="9.36328125" style="111" customWidth="1"/>
    <col min="8" max="8" width="9.36328125" style="119"/>
    <col min="10" max="10" width="9.36328125" customWidth="1"/>
    <col min="11" max="11" width="9.36328125" style="111" customWidth="1"/>
    <col min="12" max="12" width="9.36328125" style="119"/>
    <col min="14" max="14" width="9.36328125" customWidth="1"/>
    <col min="15" max="15" width="9.36328125" style="111" customWidth="1"/>
    <col min="16" max="16" width="9.36328125" style="119"/>
    <col min="18" max="18" width="9.36328125" customWidth="1"/>
    <col min="19" max="19" width="9.36328125" style="111" customWidth="1"/>
    <col min="20" max="20" width="9.36328125" style="119"/>
    <col min="22" max="22" width="9.36328125" customWidth="1"/>
    <col min="23" max="23" width="9.36328125" style="111" customWidth="1"/>
    <col min="24" max="24" width="9.36328125" style="119"/>
    <col min="26" max="26" width="9.36328125" customWidth="1"/>
    <col min="27" max="27" width="9.36328125" style="111" customWidth="1"/>
    <col min="28" max="28" width="9.36328125" style="119"/>
    <col min="30" max="30" width="9.36328125" customWidth="1"/>
    <col min="31" max="31" width="9.36328125" style="111" customWidth="1"/>
    <col min="32" max="32" width="9.36328125" style="119"/>
    <col min="34" max="34" width="9.36328125" customWidth="1"/>
    <col min="35" max="35" width="9.36328125" style="111" customWidth="1"/>
    <col min="36" max="36" width="9.36328125" style="119"/>
    <col min="38" max="38" width="9.36328125" customWidth="1"/>
    <col min="39" max="39" width="9.36328125" style="111" customWidth="1"/>
    <col min="40" max="40" width="9.36328125" style="119"/>
    <col min="42" max="42" width="9.36328125" customWidth="1"/>
    <col min="43" max="43" width="9.36328125" style="111" customWidth="1"/>
    <col min="44" max="44" width="9.36328125" style="119"/>
    <col min="46" max="46" width="9.36328125" customWidth="1"/>
    <col min="47" max="47" width="9.36328125" style="111" customWidth="1"/>
    <col min="48" max="48" width="9.36328125" style="119"/>
    <col min="50" max="50" width="9.36328125" customWidth="1"/>
    <col min="51" max="51" width="9.36328125" style="111" customWidth="1"/>
    <col min="52" max="52" width="9.36328125" style="119"/>
    <col min="54" max="54" width="9.36328125" customWidth="1"/>
    <col min="55" max="55" width="9.36328125" style="111" customWidth="1"/>
    <col min="56" max="56" width="9.36328125" style="119"/>
    <col min="58" max="58" width="9.36328125" customWidth="1"/>
    <col min="59" max="59" width="9.36328125" style="111" customWidth="1"/>
    <col min="60" max="60" width="9.36328125" style="119"/>
    <col min="62" max="62" width="9.36328125" customWidth="1"/>
    <col min="63" max="63" width="9.36328125" style="111" customWidth="1"/>
    <col min="64" max="64" width="9.36328125" style="119"/>
    <col min="66" max="66" width="9.36328125" customWidth="1"/>
    <col min="67" max="67" width="9.36328125" style="111" customWidth="1"/>
    <col min="70" max="70" width="9.36328125" customWidth="1"/>
    <col min="71" max="71" width="9.36328125" style="111" customWidth="1"/>
    <col min="74" max="74" width="9.36328125" customWidth="1"/>
    <col min="75" max="75" width="9.36328125" style="111" customWidth="1"/>
    <col min="78" max="78" width="9.36328125" customWidth="1"/>
    <col min="79" max="79" width="9.36328125" style="111" customWidth="1"/>
    <col min="82" max="82" width="9.36328125" customWidth="1"/>
    <col min="83" max="83" width="9.36328125" style="111" customWidth="1"/>
    <col min="86" max="86" width="9.36328125" customWidth="1"/>
    <col min="87" max="87" width="9.36328125" style="111" customWidth="1"/>
    <col min="90" max="90" width="9.36328125" customWidth="1"/>
    <col min="91" max="91" width="9.36328125" style="111" customWidth="1"/>
    <col min="94" max="94" width="9.36328125" customWidth="1"/>
    <col min="95" max="95" width="9.36328125" style="111" customWidth="1"/>
    <col min="98" max="98" width="9.36328125" customWidth="1"/>
    <col min="99" max="99" width="9.36328125" style="111" customWidth="1"/>
    <col min="100" max="100" width="9.36328125" style="119"/>
    <col min="102" max="102" width="9.36328125" customWidth="1"/>
    <col min="103" max="103" width="9.36328125" style="111" customWidth="1"/>
    <col min="104" max="104" width="9.36328125" style="119"/>
    <col min="106" max="106" width="9.36328125" customWidth="1"/>
    <col min="107" max="107" width="9.36328125" style="111" customWidth="1"/>
    <col min="108" max="108" width="9.36328125" customWidth="1"/>
    <col min="110" max="110" width="9.36328125" customWidth="1"/>
    <col min="111" max="111" width="9.36328125" style="111" customWidth="1"/>
    <col min="114" max="114" width="9.36328125" customWidth="1"/>
    <col min="115" max="115" width="9.36328125" style="111" customWidth="1"/>
    <col min="116" max="116" width="9.36328125" style="119"/>
    <col min="118" max="118" width="9.36328125" customWidth="1"/>
    <col min="119" max="119" width="9.36328125" style="111" customWidth="1"/>
    <col min="122" max="122" width="9.36328125" customWidth="1"/>
    <col min="123" max="123" width="9.36328125" style="111" customWidth="1"/>
    <col min="126" max="126" width="9.36328125" customWidth="1"/>
    <col min="127" max="127" width="9.36328125" style="111" customWidth="1"/>
    <col min="130" max="130" width="9.36328125" customWidth="1"/>
    <col min="131" max="131" width="9.36328125" style="111" customWidth="1"/>
    <col min="134" max="134" width="9.36328125" customWidth="1"/>
    <col min="135" max="135" width="9.36328125" style="111" customWidth="1"/>
    <col min="136" max="136" width="9.36328125" style="119"/>
    <col min="138" max="138" width="9.36328125" customWidth="1"/>
    <col min="139" max="139" width="9.36328125" style="111" customWidth="1"/>
    <col min="142" max="142" width="9.36328125" customWidth="1"/>
    <col min="143" max="143" width="9.36328125" style="111" customWidth="1"/>
    <col min="146" max="146" width="9.36328125" customWidth="1"/>
    <col min="147" max="147" width="9.36328125" style="111" customWidth="1"/>
    <col min="150" max="150" width="9.36328125" customWidth="1"/>
    <col min="151" max="151" width="9.36328125" style="111" customWidth="1"/>
    <col min="154" max="154" width="9.36328125" customWidth="1"/>
    <col min="155" max="155" width="9.36328125" style="111" customWidth="1"/>
    <col min="158" max="158" width="9.36328125" customWidth="1"/>
    <col min="159" max="159" width="9.36328125" style="111" customWidth="1"/>
    <col min="162" max="162" width="9.36328125" customWidth="1"/>
    <col min="163" max="163" width="9.36328125" style="111" customWidth="1"/>
    <col min="166" max="166" width="9.36328125" customWidth="1"/>
    <col min="167" max="167" width="9.36328125" style="111" customWidth="1"/>
    <col min="168" max="168" width="9.36328125" style="119"/>
    <col min="170" max="170" width="9.36328125" customWidth="1"/>
    <col min="171" max="171" width="9.36328125" style="111" customWidth="1"/>
    <col min="174" max="174" width="9.36328125" customWidth="1"/>
    <col min="175" max="175" width="9.36328125" style="111" customWidth="1"/>
    <col min="179" max="179" width="9.36328125" style="111" customWidth="1"/>
    <col min="182" max="182" width="9.36328125" customWidth="1"/>
    <col min="183" max="183" width="9.36328125" style="111" customWidth="1"/>
    <col min="186" max="186" width="9.36328125" customWidth="1"/>
    <col min="187" max="187" width="9.36328125" style="111" customWidth="1"/>
    <col min="188" max="188" width="9.36328125" style="119"/>
    <col min="190" max="190" width="9.36328125" customWidth="1"/>
    <col min="191" max="191" width="9.36328125" style="111" customWidth="1"/>
    <col min="194" max="194" width="9.36328125" customWidth="1"/>
    <col min="195" max="195" width="9.36328125" style="111" customWidth="1"/>
    <col min="198" max="198" width="9.36328125" customWidth="1"/>
    <col min="199" max="199" width="9.36328125" style="111" customWidth="1"/>
  </cols>
  <sheetData>
    <row r="1" spans="1:291" s="14" customFormat="1" ht="15.5" hidden="1" x14ac:dyDescent="0.3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5" x14ac:dyDescent="0.3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55000000000000004">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5" customHeight="1" x14ac:dyDescent="0.55000000000000004">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5" x14ac:dyDescent="0.3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5" x14ac:dyDescent="0.3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35">
      <c r="C7" s="82" t="s">
        <v>67</v>
      </c>
      <c r="D7" s="263" t="s">
        <v>41</v>
      </c>
      <c r="E7" s="263"/>
      <c r="F7" s="263"/>
      <c r="G7" s="264"/>
      <c r="H7" s="262" t="s">
        <v>41</v>
      </c>
      <c r="I7" s="263"/>
      <c r="J7" s="263"/>
      <c r="K7" s="264"/>
      <c r="L7" s="262" t="s">
        <v>41</v>
      </c>
      <c r="M7" s="263"/>
      <c r="N7" s="263"/>
      <c r="O7" s="264"/>
      <c r="P7" s="262" t="s">
        <v>41</v>
      </c>
      <c r="Q7" s="263"/>
      <c r="R7" s="263"/>
      <c r="S7" s="264"/>
      <c r="T7" s="262" t="s">
        <v>41</v>
      </c>
      <c r="U7" s="263"/>
      <c r="V7" s="263"/>
      <c r="W7" s="264"/>
      <c r="X7" s="262" t="s">
        <v>41</v>
      </c>
      <c r="Y7" s="263"/>
      <c r="Z7" s="263"/>
      <c r="AA7" s="264"/>
      <c r="AB7" s="262" t="s">
        <v>41</v>
      </c>
      <c r="AC7" s="263"/>
      <c r="AD7" s="263"/>
      <c r="AE7" s="264"/>
      <c r="AF7" s="262" t="s">
        <v>41</v>
      </c>
      <c r="AG7" s="263"/>
      <c r="AH7" s="263"/>
      <c r="AI7" s="264"/>
      <c r="AJ7" s="262" t="s">
        <v>42</v>
      </c>
      <c r="AK7" s="263"/>
      <c r="AL7" s="263"/>
      <c r="AM7" s="264"/>
      <c r="AN7" s="262" t="s">
        <v>42</v>
      </c>
      <c r="AO7" s="263"/>
      <c r="AP7" s="263"/>
      <c r="AQ7" s="264"/>
      <c r="AR7" s="262" t="s">
        <v>42</v>
      </c>
      <c r="AS7" s="263"/>
      <c r="AT7" s="263"/>
      <c r="AU7" s="264"/>
      <c r="AV7" s="262" t="s">
        <v>42</v>
      </c>
      <c r="AW7" s="263"/>
      <c r="AX7" s="263"/>
      <c r="AY7" s="264"/>
      <c r="AZ7" s="262" t="s">
        <v>42</v>
      </c>
      <c r="BA7" s="263"/>
      <c r="BB7" s="263"/>
      <c r="BC7" s="264"/>
      <c r="BD7" s="262" t="s">
        <v>42</v>
      </c>
      <c r="BE7" s="263"/>
      <c r="BF7" s="263"/>
      <c r="BG7" s="264"/>
      <c r="BH7" s="262" t="s">
        <v>42</v>
      </c>
      <c r="BI7" s="263"/>
      <c r="BJ7" s="263"/>
      <c r="BK7" s="264"/>
      <c r="BL7" s="262" t="s">
        <v>42</v>
      </c>
      <c r="BM7" s="263"/>
      <c r="BN7" s="263"/>
      <c r="BO7" s="264"/>
      <c r="BP7" s="263" t="s">
        <v>42</v>
      </c>
      <c r="BQ7" s="263"/>
      <c r="BR7" s="263"/>
      <c r="BS7" s="264"/>
      <c r="BT7" s="263" t="s">
        <v>42</v>
      </c>
      <c r="BU7" s="263"/>
      <c r="BV7" s="263"/>
      <c r="BW7" s="264"/>
      <c r="BX7" s="263" t="s">
        <v>42</v>
      </c>
      <c r="BY7" s="263"/>
      <c r="BZ7" s="263"/>
      <c r="CA7" s="264"/>
      <c r="CB7" s="263" t="s">
        <v>42</v>
      </c>
      <c r="CC7" s="263"/>
      <c r="CD7" s="263"/>
      <c r="CE7" s="264"/>
      <c r="CF7" s="263" t="s">
        <v>45</v>
      </c>
      <c r="CG7" s="263"/>
      <c r="CH7" s="263"/>
      <c r="CI7" s="264"/>
      <c r="CJ7" s="263" t="s">
        <v>45</v>
      </c>
      <c r="CK7" s="263"/>
      <c r="CL7" s="263"/>
      <c r="CM7" s="264"/>
      <c r="CN7" s="263" t="s">
        <v>45</v>
      </c>
      <c r="CO7" s="263"/>
      <c r="CP7" s="263"/>
      <c r="CQ7" s="264"/>
      <c r="CR7" s="263" t="s">
        <v>45</v>
      </c>
      <c r="CS7" s="263"/>
      <c r="CT7" s="263"/>
      <c r="CU7" s="264"/>
      <c r="CV7" s="262" t="s">
        <v>45</v>
      </c>
      <c r="CW7" s="263"/>
      <c r="CX7" s="263"/>
      <c r="CY7" s="264"/>
      <c r="CZ7" s="262" t="s">
        <v>45</v>
      </c>
      <c r="DA7" s="263"/>
      <c r="DB7" s="263"/>
      <c r="DC7" s="264"/>
      <c r="DD7" s="263" t="s">
        <v>45</v>
      </c>
      <c r="DE7" s="263"/>
      <c r="DF7" s="263"/>
      <c r="DG7" s="264"/>
      <c r="DH7" s="263" t="s">
        <v>45</v>
      </c>
      <c r="DI7" s="263"/>
      <c r="DJ7" s="263"/>
      <c r="DK7" s="264"/>
      <c r="DL7" s="262" t="s">
        <v>45</v>
      </c>
      <c r="DM7" s="263"/>
      <c r="DN7" s="263"/>
      <c r="DO7" s="264"/>
      <c r="DP7" s="263" t="s">
        <v>45</v>
      </c>
      <c r="DQ7" s="263"/>
      <c r="DR7" s="263"/>
      <c r="DS7" s="264"/>
      <c r="DT7" s="263" t="s">
        <v>45</v>
      </c>
      <c r="DU7" s="263"/>
      <c r="DV7" s="263"/>
      <c r="DW7" s="264"/>
      <c r="DX7" s="263" t="s">
        <v>45</v>
      </c>
      <c r="DY7" s="263"/>
      <c r="DZ7" s="263"/>
      <c r="EA7" s="264"/>
      <c r="EB7" s="263" t="s">
        <v>47</v>
      </c>
      <c r="EC7" s="263"/>
      <c r="ED7" s="263"/>
      <c r="EE7" s="264"/>
      <c r="EF7" s="262" t="s">
        <v>47</v>
      </c>
      <c r="EG7" s="263"/>
      <c r="EH7" s="263"/>
      <c r="EI7" s="264"/>
      <c r="EJ7" s="263" t="s">
        <v>47</v>
      </c>
      <c r="EK7" s="263"/>
      <c r="EL7" s="263"/>
      <c r="EM7" s="264"/>
      <c r="EN7" s="263" t="s">
        <v>47</v>
      </c>
      <c r="EO7" s="263"/>
      <c r="EP7" s="263"/>
      <c r="EQ7" s="264"/>
      <c r="ER7" s="263" t="s">
        <v>47</v>
      </c>
      <c r="ES7" s="263"/>
      <c r="ET7" s="263"/>
      <c r="EU7" s="264"/>
      <c r="EV7" s="263" t="s">
        <v>47</v>
      </c>
      <c r="EW7" s="263"/>
      <c r="EX7" s="263"/>
      <c r="EY7" s="264"/>
      <c r="EZ7" s="263" t="s">
        <v>47</v>
      </c>
      <c r="FA7" s="263"/>
      <c r="FB7" s="263"/>
      <c r="FC7" s="264"/>
      <c r="FD7" s="263" t="s">
        <v>47</v>
      </c>
      <c r="FE7" s="263"/>
      <c r="FF7" s="263"/>
      <c r="FG7" s="264"/>
      <c r="FH7" s="263" t="s">
        <v>50</v>
      </c>
      <c r="FI7" s="263"/>
      <c r="FJ7" s="263"/>
      <c r="FK7" s="264"/>
      <c r="FL7" s="262" t="s">
        <v>50</v>
      </c>
      <c r="FM7" s="263"/>
      <c r="FN7" s="263"/>
      <c r="FO7" s="264"/>
      <c r="FP7" s="263" t="s">
        <v>50</v>
      </c>
      <c r="FQ7" s="263"/>
      <c r="FR7" s="263"/>
      <c r="FS7" s="264"/>
      <c r="FT7" s="263" t="s">
        <v>50</v>
      </c>
      <c r="FU7" s="263"/>
      <c r="FV7" s="263"/>
      <c r="FW7" s="264"/>
      <c r="FX7" s="263" t="s">
        <v>50</v>
      </c>
      <c r="FY7" s="263"/>
      <c r="FZ7" s="263"/>
      <c r="GA7" s="264"/>
      <c r="GB7" s="263" t="s">
        <v>30</v>
      </c>
      <c r="GC7" s="263"/>
      <c r="GD7" s="263"/>
      <c r="GE7" s="264"/>
      <c r="GF7" s="262" t="s">
        <v>30</v>
      </c>
      <c r="GG7" s="263"/>
      <c r="GH7" s="263"/>
      <c r="GI7" s="264"/>
      <c r="GJ7" s="263" t="s">
        <v>30</v>
      </c>
      <c r="GK7" s="263"/>
      <c r="GL7" s="263"/>
      <c r="GM7" s="264"/>
      <c r="GN7" s="263" t="s">
        <v>30</v>
      </c>
      <c r="GO7" s="263"/>
      <c r="GP7" s="263"/>
      <c r="GQ7" s="264"/>
    </row>
    <row r="8" spans="1:291" s="84" customFormat="1" ht="19.5" customHeight="1" x14ac:dyDescent="0.35">
      <c r="C8" s="82" t="s">
        <v>68</v>
      </c>
      <c r="D8" s="263" t="s">
        <v>6</v>
      </c>
      <c r="E8" s="263"/>
      <c r="F8" s="263"/>
      <c r="G8" s="264"/>
      <c r="H8" s="262" t="s">
        <v>6</v>
      </c>
      <c r="I8" s="263"/>
      <c r="J8" s="263"/>
      <c r="K8" s="264"/>
      <c r="L8" s="262" t="s">
        <v>6</v>
      </c>
      <c r="M8" s="263"/>
      <c r="N8" s="263"/>
      <c r="O8" s="264"/>
      <c r="P8" s="262" t="s">
        <v>6</v>
      </c>
      <c r="Q8" s="263"/>
      <c r="R8" s="263"/>
      <c r="S8" s="264"/>
      <c r="T8" s="262" t="s">
        <v>8</v>
      </c>
      <c r="U8" s="263"/>
      <c r="V8" s="263"/>
      <c r="W8" s="264"/>
      <c r="X8" s="262" t="s">
        <v>8</v>
      </c>
      <c r="Y8" s="263"/>
      <c r="Z8" s="263"/>
      <c r="AA8" s="264"/>
      <c r="AB8" s="262" t="s">
        <v>8</v>
      </c>
      <c r="AC8" s="263"/>
      <c r="AD8" s="263"/>
      <c r="AE8" s="264"/>
      <c r="AF8" s="262" t="s">
        <v>8</v>
      </c>
      <c r="AG8" s="263"/>
      <c r="AH8" s="263"/>
      <c r="AI8" s="264"/>
      <c r="AJ8" s="262" t="s">
        <v>9</v>
      </c>
      <c r="AK8" s="263"/>
      <c r="AL8" s="263"/>
      <c r="AM8" s="264"/>
      <c r="AN8" s="262" t="s">
        <v>9</v>
      </c>
      <c r="AO8" s="263"/>
      <c r="AP8" s="263"/>
      <c r="AQ8" s="264"/>
      <c r="AR8" s="262" t="s">
        <v>9</v>
      </c>
      <c r="AS8" s="263"/>
      <c r="AT8" s="263"/>
      <c r="AU8" s="264"/>
      <c r="AV8" s="262" t="s">
        <v>9</v>
      </c>
      <c r="AW8" s="263"/>
      <c r="AX8" s="263"/>
      <c r="AY8" s="264"/>
      <c r="AZ8" s="262" t="s">
        <v>10</v>
      </c>
      <c r="BA8" s="263"/>
      <c r="BB8" s="263"/>
      <c r="BC8" s="264"/>
      <c r="BD8" s="262" t="s">
        <v>10</v>
      </c>
      <c r="BE8" s="263"/>
      <c r="BF8" s="263"/>
      <c r="BG8" s="264"/>
      <c r="BH8" s="262" t="s">
        <v>10</v>
      </c>
      <c r="BI8" s="263"/>
      <c r="BJ8" s="263"/>
      <c r="BK8" s="264"/>
      <c r="BL8" s="262" t="s">
        <v>10</v>
      </c>
      <c r="BM8" s="263"/>
      <c r="BN8" s="263"/>
      <c r="BO8" s="264"/>
      <c r="BP8" s="263" t="s">
        <v>11</v>
      </c>
      <c r="BQ8" s="263"/>
      <c r="BR8" s="263"/>
      <c r="BS8" s="264"/>
      <c r="BT8" s="263" t="s">
        <v>11</v>
      </c>
      <c r="BU8" s="263"/>
      <c r="BV8" s="263"/>
      <c r="BW8" s="264"/>
      <c r="BX8" s="263" t="s">
        <v>11</v>
      </c>
      <c r="BY8" s="263"/>
      <c r="BZ8" s="263"/>
      <c r="CA8" s="264"/>
      <c r="CB8" s="263" t="s">
        <v>11</v>
      </c>
      <c r="CC8" s="263"/>
      <c r="CD8" s="263"/>
      <c r="CE8" s="264"/>
      <c r="CF8" s="263" t="s">
        <v>19</v>
      </c>
      <c r="CG8" s="263"/>
      <c r="CH8" s="263"/>
      <c r="CI8" s="264"/>
      <c r="CJ8" s="263" t="s">
        <v>19</v>
      </c>
      <c r="CK8" s="263"/>
      <c r="CL8" s="263"/>
      <c r="CM8" s="264"/>
      <c r="CN8" s="263" t="s">
        <v>19</v>
      </c>
      <c r="CO8" s="263"/>
      <c r="CP8" s="263"/>
      <c r="CQ8" s="264"/>
      <c r="CR8" s="263" t="s">
        <v>19</v>
      </c>
      <c r="CS8" s="263"/>
      <c r="CT8" s="263"/>
      <c r="CU8" s="264"/>
      <c r="CV8" s="262" t="s">
        <v>12</v>
      </c>
      <c r="CW8" s="263"/>
      <c r="CX8" s="263"/>
      <c r="CY8" s="264"/>
      <c r="CZ8" s="262" t="s">
        <v>12</v>
      </c>
      <c r="DA8" s="263"/>
      <c r="DB8" s="263"/>
      <c r="DC8" s="264"/>
      <c r="DD8" s="263" t="s">
        <v>12</v>
      </c>
      <c r="DE8" s="263"/>
      <c r="DF8" s="263"/>
      <c r="DG8" s="264"/>
      <c r="DH8" s="263" t="s">
        <v>12</v>
      </c>
      <c r="DI8" s="263"/>
      <c r="DJ8" s="263"/>
      <c r="DK8" s="264"/>
      <c r="DL8" s="262" t="s">
        <v>13</v>
      </c>
      <c r="DM8" s="263"/>
      <c r="DN8" s="263"/>
      <c r="DO8" s="264"/>
      <c r="DP8" s="263" t="s">
        <v>13</v>
      </c>
      <c r="DQ8" s="263"/>
      <c r="DR8" s="263"/>
      <c r="DS8" s="264"/>
      <c r="DT8" s="263" t="s">
        <v>13</v>
      </c>
      <c r="DU8" s="263"/>
      <c r="DV8" s="263"/>
      <c r="DW8" s="264"/>
      <c r="DX8" s="263" t="s">
        <v>13</v>
      </c>
      <c r="DY8" s="263"/>
      <c r="DZ8" s="263"/>
      <c r="EA8" s="264"/>
      <c r="EB8" s="263" t="s">
        <v>65</v>
      </c>
      <c r="EC8" s="263"/>
      <c r="ED8" s="263"/>
      <c r="EE8" s="264"/>
      <c r="EF8" s="262" t="s">
        <v>65</v>
      </c>
      <c r="EG8" s="263"/>
      <c r="EH8" s="263"/>
      <c r="EI8" s="264"/>
      <c r="EJ8" s="263" t="s">
        <v>65</v>
      </c>
      <c r="EK8" s="263"/>
      <c r="EL8" s="263"/>
      <c r="EM8" s="264"/>
      <c r="EN8" s="263" t="s">
        <v>65</v>
      </c>
      <c r="EO8" s="263"/>
      <c r="EP8" s="263"/>
      <c r="EQ8" s="264"/>
      <c r="ER8" s="263" t="s">
        <v>14</v>
      </c>
      <c r="ES8" s="263"/>
      <c r="ET8" s="263"/>
      <c r="EU8" s="264"/>
      <c r="EV8" s="263" t="s">
        <v>14</v>
      </c>
      <c r="EW8" s="263"/>
      <c r="EX8" s="263"/>
      <c r="EY8" s="264"/>
      <c r="EZ8" s="263" t="s">
        <v>14</v>
      </c>
      <c r="FA8" s="263"/>
      <c r="FB8" s="263"/>
      <c r="FC8" s="264"/>
      <c r="FD8" s="263" t="s">
        <v>14</v>
      </c>
      <c r="FE8" s="263"/>
      <c r="FF8" s="263"/>
      <c r="FG8" s="264"/>
      <c r="FH8" s="263" t="s">
        <v>33</v>
      </c>
      <c r="FI8" s="263"/>
      <c r="FJ8" s="263"/>
      <c r="FK8" s="264"/>
      <c r="FL8" s="262" t="s">
        <v>33</v>
      </c>
      <c r="FM8" s="263"/>
      <c r="FN8" s="263"/>
      <c r="FO8" s="264"/>
      <c r="FP8" s="263" t="s">
        <v>33</v>
      </c>
      <c r="FQ8" s="263"/>
      <c r="FR8" s="263"/>
      <c r="FS8" s="264"/>
      <c r="FT8" s="263" t="s">
        <v>33</v>
      </c>
      <c r="FU8" s="263"/>
      <c r="FV8" s="263"/>
      <c r="FW8" s="264"/>
      <c r="FX8" s="263" t="s">
        <v>33</v>
      </c>
      <c r="FY8" s="263"/>
      <c r="FZ8" s="263"/>
      <c r="GA8" s="264"/>
      <c r="GB8" s="263" t="s">
        <v>15</v>
      </c>
      <c r="GC8" s="263"/>
      <c r="GD8" s="263"/>
      <c r="GE8" s="264"/>
      <c r="GF8" s="262" t="s">
        <v>15</v>
      </c>
      <c r="GG8" s="263"/>
      <c r="GH8" s="263"/>
      <c r="GI8" s="264"/>
      <c r="GJ8" s="263" t="s">
        <v>15</v>
      </c>
      <c r="GK8" s="263"/>
      <c r="GL8" s="263"/>
      <c r="GM8" s="264"/>
      <c r="GN8" s="263" t="s">
        <v>15</v>
      </c>
      <c r="GO8" s="263"/>
      <c r="GP8" s="263"/>
      <c r="GQ8" s="264"/>
    </row>
    <row r="9" spans="1:291" s="85" customFormat="1" ht="18.649999999999999" customHeight="1" x14ac:dyDescent="0.35">
      <c r="C9" s="83" t="s">
        <v>69</v>
      </c>
      <c r="D9" s="268" t="s">
        <v>18</v>
      </c>
      <c r="E9" s="268"/>
      <c r="F9" s="268"/>
      <c r="G9" s="269"/>
      <c r="H9" s="265" t="s">
        <v>23</v>
      </c>
      <c r="I9" s="266"/>
      <c r="J9" s="266"/>
      <c r="K9" s="267"/>
      <c r="L9" s="265" t="s">
        <v>24</v>
      </c>
      <c r="M9" s="266"/>
      <c r="N9" s="266"/>
      <c r="O9" s="267"/>
      <c r="P9" s="265" t="s">
        <v>25</v>
      </c>
      <c r="Q9" s="266"/>
      <c r="R9" s="266"/>
      <c r="S9" s="267"/>
      <c r="T9" s="270" t="s">
        <v>18</v>
      </c>
      <c r="U9" s="268"/>
      <c r="V9" s="268"/>
      <c r="W9" s="269"/>
      <c r="X9" s="265" t="s">
        <v>23</v>
      </c>
      <c r="Y9" s="266"/>
      <c r="Z9" s="266"/>
      <c r="AA9" s="267"/>
      <c r="AB9" s="265" t="s">
        <v>24</v>
      </c>
      <c r="AC9" s="266"/>
      <c r="AD9" s="266"/>
      <c r="AE9" s="267"/>
      <c r="AF9" s="265" t="s">
        <v>25</v>
      </c>
      <c r="AG9" s="266"/>
      <c r="AH9" s="266"/>
      <c r="AI9" s="267"/>
      <c r="AJ9" s="270" t="s">
        <v>18</v>
      </c>
      <c r="AK9" s="268"/>
      <c r="AL9" s="268"/>
      <c r="AM9" s="269"/>
      <c r="AN9" s="265" t="s">
        <v>23</v>
      </c>
      <c r="AO9" s="266"/>
      <c r="AP9" s="266"/>
      <c r="AQ9" s="267"/>
      <c r="AR9" s="265" t="s">
        <v>24</v>
      </c>
      <c r="AS9" s="266"/>
      <c r="AT9" s="266"/>
      <c r="AU9" s="267"/>
      <c r="AV9" s="265" t="s">
        <v>25</v>
      </c>
      <c r="AW9" s="266"/>
      <c r="AX9" s="266"/>
      <c r="AY9" s="267"/>
      <c r="AZ9" s="270" t="s">
        <v>18</v>
      </c>
      <c r="BA9" s="268"/>
      <c r="BB9" s="268"/>
      <c r="BC9" s="269"/>
      <c r="BD9" s="265" t="s">
        <v>23</v>
      </c>
      <c r="BE9" s="266"/>
      <c r="BF9" s="266"/>
      <c r="BG9" s="267"/>
      <c r="BH9" s="265" t="s">
        <v>24</v>
      </c>
      <c r="BI9" s="266"/>
      <c r="BJ9" s="266"/>
      <c r="BK9" s="267"/>
      <c r="BL9" s="265" t="s">
        <v>25</v>
      </c>
      <c r="BM9" s="266"/>
      <c r="BN9" s="266"/>
      <c r="BO9" s="267"/>
      <c r="BP9" s="268" t="s">
        <v>18</v>
      </c>
      <c r="BQ9" s="268"/>
      <c r="BR9" s="268"/>
      <c r="BS9" s="269"/>
      <c r="BT9" s="266" t="s">
        <v>23</v>
      </c>
      <c r="BU9" s="266"/>
      <c r="BV9" s="266"/>
      <c r="BW9" s="267"/>
      <c r="BX9" s="266" t="s">
        <v>24</v>
      </c>
      <c r="BY9" s="266"/>
      <c r="BZ9" s="266"/>
      <c r="CA9" s="267"/>
      <c r="CB9" s="266" t="s">
        <v>27</v>
      </c>
      <c r="CC9" s="266"/>
      <c r="CD9" s="266"/>
      <c r="CE9" s="267"/>
      <c r="CF9" s="268" t="s">
        <v>18</v>
      </c>
      <c r="CG9" s="268"/>
      <c r="CH9" s="268"/>
      <c r="CI9" s="269"/>
      <c r="CJ9" s="266" t="s">
        <v>23</v>
      </c>
      <c r="CK9" s="266"/>
      <c r="CL9" s="266"/>
      <c r="CM9" s="267"/>
      <c r="CN9" s="266" t="s">
        <v>24</v>
      </c>
      <c r="CO9" s="266"/>
      <c r="CP9" s="266"/>
      <c r="CQ9" s="267"/>
      <c r="CR9" s="266" t="s">
        <v>27</v>
      </c>
      <c r="CS9" s="266"/>
      <c r="CT9" s="266"/>
      <c r="CU9" s="267"/>
      <c r="CV9" s="270" t="s">
        <v>18</v>
      </c>
      <c r="CW9" s="268"/>
      <c r="CX9" s="268"/>
      <c r="CY9" s="269"/>
      <c r="CZ9" s="265" t="s">
        <v>23</v>
      </c>
      <c r="DA9" s="266"/>
      <c r="DB9" s="266"/>
      <c r="DC9" s="267"/>
      <c r="DD9" s="266" t="s">
        <v>24</v>
      </c>
      <c r="DE9" s="266"/>
      <c r="DF9" s="266"/>
      <c r="DG9" s="267"/>
      <c r="DH9" s="266" t="s">
        <v>27</v>
      </c>
      <c r="DI9" s="266"/>
      <c r="DJ9" s="266"/>
      <c r="DK9" s="267"/>
      <c r="DL9" s="270" t="s">
        <v>18</v>
      </c>
      <c r="DM9" s="268"/>
      <c r="DN9" s="268"/>
      <c r="DO9" s="269"/>
      <c r="DP9" s="266" t="s">
        <v>23</v>
      </c>
      <c r="DQ9" s="266"/>
      <c r="DR9" s="266"/>
      <c r="DS9" s="267"/>
      <c r="DT9" s="266" t="s">
        <v>24</v>
      </c>
      <c r="DU9" s="266"/>
      <c r="DV9" s="266"/>
      <c r="DW9" s="267"/>
      <c r="DX9" s="266" t="s">
        <v>27</v>
      </c>
      <c r="DY9" s="266"/>
      <c r="DZ9" s="266"/>
      <c r="EA9" s="267"/>
      <c r="EB9" s="268" t="s">
        <v>18</v>
      </c>
      <c r="EC9" s="268"/>
      <c r="ED9" s="268"/>
      <c r="EE9" s="269"/>
      <c r="EF9" s="265" t="s">
        <v>23</v>
      </c>
      <c r="EG9" s="266"/>
      <c r="EH9" s="266"/>
      <c r="EI9" s="267"/>
      <c r="EJ9" s="266" t="s">
        <v>24</v>
      </c>
      <c r="EK9" s="266"/>
      <c r="EL9" s="266"/>
      <c r="EM9" s="267"/>
      <c r="EN9" s="266" t="s">
        <v>27</v>
      </c>
      <c r="EO9" s="266"/>
      <c r="EP9" s="266"/>
      <c r="EQ9" s="267"/>
      <c r="ER9" s="268" t="s">
        <v>18</v>
      </c>
      <c r="ES9" s="268"/>
      <c r="ET9" s="268"/>
      <c r="EU9" s="269"/>
      <c r="EV9" s="266" t="s">
        <v>23</v>
      </c>
      <c r="EW9" s="266"/>
      <c r="EX9" s="266"/>
      <c r="EY9" s="267"/>
      <c r="EZ9" s="266" t="s">
        <v>24</v>
      </c>
      <c r="FA9" s="266"/>
      <c r="FB9" s="266"/>
      <c r="FC9" s="267"/>
      <c r="FD9" s="266" t="s">
        <v>27</v>
      </c>
      <c r="FE9" s="266"/>
      <c r="FF9" s="266"/>
      <c r="FG9" s="267"/>
      <c r="FH9" s="268" t="s">
        <v>18</v>
      </c>
      <c r="FI9" s="268"/>
      <c r="FJ9" s="268"/>
      <c r="FK9" s="269"/>
      <c r="FL9" s="265" t="s">
        <v>23</v>
      </c>
      <c r="FM9" s="266"/>
      <c r="FN9" s="266"/>
      <c r="FO9" s="267"/>
      <c r="FP9" s="266" t="s">
        <v>31</v>
      </c>
      <c r="FQ9" s="266"/>
      <c r="FR9" s="266"/>
      <c r="FS9" s="267"/>
      <c r="FT9" s="266" t="s">
        <v>28</v>
      </c>
      <c r="FU9" s="266"/>
      <c r="FV9" s="266"/>
      <c r="FW9" s="267"/>
      <c r="FX9" s="266" t="s">
        <v>29</v>
      </c>
      <c r="FY9" s="266"/>
      <c r="FZ9" s="266"/>
      <c r="GA9" s="267"/>
      <c r="GB9" s="268" t="s">
        <v>18</v>
      </c>
      <c r="GC9" s="268"/>
      <c r="GD9" s="268"/>
      <c r="GE9" s="269"/>
      <c r="GF9" s="265" t="s">
        <v>23</v>
      </c>
      <c r="GG9" s="266"/>
      <c r="GH9" s="266"/>
      <c r="GI9" s="267"/>
      <c r="GJ9" s="266" t="s">
        <v>24</v>
      </c>
      <c r="GK9" s="266"/>
      <c r="GL9" s="266"/>
      <c r="GM9" s="267"/>
      <c r="GN9" s="266" t="s">
        <v>27</v>
      </c>
      <c r="GO9" s="266"/>
      <c r="GP9" s="266"/>
      <c r="GQ9" s="267"/>
    </row>
    <row r="10" spans="1:291" s="64" customFormat="1" ht="28" x14ac:dyDescent="0.3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5" x14ac:dyDescent="0.3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5" x14ac:dyDescent="0.3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5" x14ac:dyDescent="0.3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5" x14ac:dyDescent="0.3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5" x14ac:dyDescent="0.3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5" x14ac:dyDescent="0.3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5" x14ac:dyDescent="0.3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5" x14ac:dyDescent="0.3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5" x14ac:dyDescent="0.3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5" x14ac:dyDescent="0.3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5" x14ac:dyDescent="0.3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5" x14ac:dyDescent="0.3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5" x14ac:dyDescent="0.3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5" x14ac:dyDescent="0.3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5" x14ac:dyDescent="0.3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5" x14ac:dyDescent="0.3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5" x14ac:dyDescent="0.3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5" x14ac:dyDescent="0.3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5" x14ac:dyDescent="0.3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5" x14ac:dyDescent="0.3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5" x14ac:dyDescent="0.3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5" x14ac:dyDescent="0.3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5" x14ac:dyDescent="0.3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5" x14ac:dyDescent="0.3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5" x14ac:dyDescent="0.3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5" x14ac:dyDescent="0.3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5" x14ac:dyDescent="0.3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5" x14ac:dyDescent="0.3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5" x14ac:dyDescent="0.3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5" x14ac:dyDescent="0.3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5" x14ac:dyDescent="0.3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5" x14ac:dyDescent="0.3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5" x14ac:dyDescent="0.3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5" x14ac:dyDescent="0.3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5" x14ac:dyDescent="0.3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5" x14ac:dyDescent="0.3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5" x14ac:dyDescent="0.3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5" x14ac:dyDescent="0.3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5" x14ac:dyDescent="0.3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5" x14ac:dyDescent="0.3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5" x14ac:dyDescent="0.3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5" x14ac:dyDescent="0.3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5" x14ac:dyDescent="0.3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5" x14ac:dyDescent="0.3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5" x14ac:dyDescent="0.3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5" x14ac:dyDescent="0.3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row>
    <row r="57" spans="1:200" ht="15.5" x14ac:dyDescent="0.3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row>
    <row r="58" spans="1:200" ht="15.5" x14ac:dyDescent="0.3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row>
    <row r="59" spans="1:200" ht="15.5" x14ac:dyDescent="0.3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row>
    <row r="60" spans="1:200" ht="15.5" x14ac:dyDescent="0.3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row>
    <row r="61" spans="1:200" ht="15.5" x14ac:dyDescent="0.3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row>
    <row r="62" spans="1:200" ht="15.5" x14ac:dyDescent="0.3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row>
    <row r="63" spans="1:200" ht="15.5" x14ac:dyDescent="0.3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row>
    <row r="64" spans="1:200" ht="15.5" x14ac:dyDescent="0.3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row>
    <row r="65" spans="1:199" ht="15.5" x14ac:dyDescent="0.3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row>
    <row r="66" spans="1:199" ht="15.5" x14ac:dyDescent="0.3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row>
    <row r="67" spans="1:199" ht="15.5" x14ac:dyDescent="0.3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row>
    <row r="68" spans="1:199" ht="15.5" x14ac:dyDescent="0.3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row>
    <row r="69" spans="1:199" ht="15.5" x14ac:dyDescent="0.3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row>
    <row r="70" spans="1:199" ht="15.5" x14ac:dyDescent="0.3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row>
    <row r="71" spans="1:199" ht="15.5" x14ac:dyDescent="0.3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row>
    <row r="72" spans="1:199" ht="15.5" x14ac:dyDescent="0.3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row>
    <row r="73" spans="1:199" ht="15.5" x14ac:dyDescent="0.3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row>
    <row r="74" spans="1:199" ht="15.5" x14ac:dyDescent="0.3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row>
    <row r="75" spans="1:199" ht="15.5" x14ac:dyDescent="0.3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row>
    <row r="76" spans="1:199" ht="15.5" x14ac:dyDescent="0.3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row>
    <row r="77" spans="1:199" ht="15.5" x14ac:dyDescent="0.3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row>
    <row r="78" spans="1:199" ht="15.5" x14ac:dyDescent="0.3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row>
    <row r="79" spans="1:199" ht="15.5" x14ac:dyDescent="0.3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row>
    <row r="80" spans="1:199" ht="15.5" x14ac:dyDescent="0.3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row>
    <row r="81" spans="1:199" ht="15.5" x14ac:dyDescent="0.3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row>
    <row r="82" spans="1:199" ht="15.5" x14ac:dyDescent="0.3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row>
    <row r="83" spans="1:199" ht="15.5" x14ac:dyDescent="0.3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row>
    <row r="84" spans="1:199" ht="15.5" x14ac:dyDescent="0.3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row>
    <row r="85" spans="1:199" ht="15.5" x14ac:dyDescent="0.3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row>
    <row r="86" spans="1:199" ht="15.5" x14ac:dyDescent="0.3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row>
    <row r="87" spans="1:199" ht="15.5" x14ac:dyDescent="0.3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row>
    <row r="88" spans="1:199" ht="15.5" x14ac:dyDescent="0.3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row>
    <row r="89" spans="1:199" ht="15.5" x14ac:dyDescent="0.3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row>
    <row r="90" spans="1:199" ht="15.5" x14ac:dyDescent="0.3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row>
    <row r="91" spans="1:199" ht="15.5" x14ac:dyDescent="0.3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row>
    <row r="92" spans="1:199" ht="15.5" x14ac:dyDescent="0.3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row>
    <row r="93" spans="1:199" ht="15.5" x14ac:dyDescent="0.3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row>
    <row r="94" spans="1:199" ht="15.5" x14ac:dyDescent="0.3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row>
    <row r="95" spans="1:199" ht="15.5" x14ac:dyDescent="0.3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row>
    <row r="96" spans="1:199" ht="15.5" x14ac:dyDescent="0.3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row>
    <row r="97" spans="1:199" ht="15.5" x14ac:dyDescent="0.3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row>
    <row r="98" spans="1:199" ht="15.5" x14ac:dyDescent="0.3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row>
    <row r="99" spans="1:199" ht="15.5" x14ac:dyDescent="0.3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row>
    <row r="100" spans="1:199" ht="15.5" x14ac:dyDescent="0.3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row>
    <row r="101" spans="1:199" ht="15.5" x14ac:dyDescent="0.3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row>
    <row r="102" spans="1:199" ht="15.5" x14ac:dyDescent="0.3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row>
    <row r="103" spans="1:199" ht="15.5" x14ac:dyDescent="0.3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row>
    <row r="104" spans="1:199" ht="15.5" x14ac:dyDescent="0.3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row>
    <row r="105" spans="1:199" ht="15.5" x14ac:dyDescent="0.3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row>
    <row r="106" spans="1:199" ht="15.5" x14ac:dyDescent="0.3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row>
    <row r="107" spans="1:199" ht="15.5" x14ac:dyDescent="0.3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row>
    <row r="108" spans="1:199" ht="15.5" x14ac:dyDescent="0.3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row>
    <row r="109" spans="1:199" ht="15.5" x14ac:dyDescent="0.3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row>
    <row r="110" spans="1:199" ht="15.5" x14ac:dyDescent="0.3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row>
    <row r="111" spans="1:199" ht="15.5" x14ac:dyDescent="0.3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row>
    <row r="112" spans="1:199" ht="15.5" x14ac:dyDescent="0.3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row>
    <row r="113" spans="1:199" ht="15.5" x14ac:dyDescent="0.3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row>
    <row r="114" spans="1:199" ht="15.5" x14ac:dyDescent="0.3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row>
    <row r="115" spans="1:199" ht="15.5" x14ac:dyDescent="0.3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row>
    <row r="116" spans="1:199" ht="15.5" x14ac:dyDescent="0.3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row>
    <row r="117" spans="1:199" ht="15.5" x14ac:dyDescent="0.3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row>
    <row r="118" spans="1:199" ht="15.5" x14ac:dyDescent="0.3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row>
    <row r="119" spans="1:199" ht="15.5" x14ac:dyDescent="0.3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row>
    <row r="120" spans="1:199" ht="15.5" x14ac:dyDescent="0.3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row>
    <row r="121" spans="1:199" ht="15.5" x14ac:dyDescent="0.3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row>
    <row r="122" spans="1:199" ht="15.5" x14ac:dyDescent="0.3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row>
    <row r="123" spans="1:199" ht="15.5" x14ac:dyDescent="0.3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row>
    <row r="124" spans="1:199" ht="15.5" x14ac:dyDescent="0.3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row>
    <row r="125" spans="1:199" ht="15.5" x14ac:dyDescent="0.3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row>
    <row r="126" spans="1:199" ht="15.5" x14ac:dyDescent="0.3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row>
    <row r="127" spans="1:199" ht="15.5" x14ac:dyDescent="0.3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row>
    <row r="128" spans="1:199" ht="15.5" x14ac:dyDescent="0.3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row>
    <row r="129" spans="1:199" ht="15.5" x14ac:dyDescent="0.3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row>
    <row r="130" spans="1:199" ht="15.5" x14ac:dyDescent="0.3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row>
    <row r="131" spans="1:199" ht="15.5" x14ac:dyDescent="0.3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row>
    <row r="132" spans="1:199" ht="15.5" x14ac:dyDescent="0.3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row>
    <row r="133" spans="1:199" ht="15.5" x14ac:dyDescent="0.3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row>
    <row r="134" spans="1:199" ht="15.5" x14ac:dyDescent="0.3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row>
    <row r="135" spans="1:199" ht="15.5" x14ac:dyDescent="0.3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row>
    <row r="136" spans="1:199" ht="15.5" x14ac:dyDescent="0.3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row>
    <row r="137" spans="1:199" ht="15.5" x14ac:dyDescent="0.3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row>
    <row r="138" spans="1:199" ht="15.5" x14ac:dyDescent="0.3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row>
    <row r="139" spans="1:199" ht="15.5" x14ac:dyDescent="0.3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row>
    <row r="140" spans="1:199" ht="15.5" x14ac:dyDescent="0.3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row>
    <row r="141" spans="1:199" ht="15.5" x14ac:dyDescent="0.3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row>
    <row r="142" spans="1:199" ht="15.5" x14ac:dyDescent="0.3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row>
    <row r="143" spans="1:199" ht="15.5" x14ac:dyDescent="0.3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row>
    <row r="144" spans="1:199" ht="15.5" x14ac:dyDescent="0.3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row>
    <row r="145" spans="1:199" ht="15.5" x14ac:dyDescent="0.3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row>
    <row r="146" spans="1:199" ht="15.5" x14ac:dyDescent="0.3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row>
    <row r="147" spans="1:199" ht="15.5" x14ac:dyDescent="0.3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row>
    <row r="148" spans="1:199" ht="15.5" x14ac:dyDescent="0.3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row>
    <row r="149" spans="1:199" ht="15.5" x14ac:dyDescent="0.3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row>
    <row r="150" spans="1:199" ht="15.5" x14ac:dyDescent="0.3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row>
    <row r="151" spans="1:199" ht="15.5" x14ac:dyDescent="0.3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row>
    <row r="152" spans="1:199" ht="15.5" x14ac:dyDescent="0.3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row>
    <row r="153" spans="1:199" ht="15.5" x14ac:dyDescent="0.3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row>
    <row r="154" spans="1:199" ht="15.5" x14ac:dyDescent="0.3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row>
    <row r="155" spans="1:199" ht="15.5" x14ac:dyDescent="0.3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row>
    <row r="156" spans="1:199" ht="15.5" x14ac:dyDescent="0.3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row>
    <row r="157" spans="1:199" ht="15.5" x14ac:dyDescent="0.3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row>
    <row r="158" spans="1:199" ht="15.5" x14ac:dyDescent="0.3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row>
    <row r="159" spans="1:199" ht="15.5" x14ac:dyDescent="0.3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row>
    <row r="160" spans="1:199" ht="15.5" x14ac:dyDescent="0.3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row>
    <row r="161" spans="1:199" ht="15.5" x14ac:dyDescent="0.3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row>
    <row r="162" spans="1:199" ht="15.5" x14ac:dyDescent="0.3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row>
    <row r="163" spans="1:199" ht="15.5" x14ac:dyDescent="0.3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row>
    <row r="164" spans="1:199" ht="15.5" x14ac:dyDescent="0.3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row>
    <row r="165" spans="1:199" ht="15.5" x14ac:dyDescent="0.3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row>
    <row r="166" spans="1:199" ht="15.5" x14ac:dyDescent="0.3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row>
    <row r="167" spans="1:199" ht="15.5" x14ac:dyDescent="0.3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row>
    <row r="168" spans="1:199" ht="15.5" x14ac:dyDescent="0.3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row>
    <row r="169" spans="1:199" ht="15.5" x14ac:dyDescent="0.3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row>
    <row r="170" spans="1:199" ht="15.5" x14ac:dyDescent="0.3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row>
    <row r="171" spans="1:199" ht="15.5" x14ac:dyDescent="0.3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row>
    <row r="172" spans="1:199" ht="15.5" x14ac:dyDescent="0.3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row>
    <row r="173" spans="1:199" ht="15.5" x14ac:dyDescent="0.3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row>
    <row r="174" spans="1:199" ht="15.5" x14ac:dyDescent="0.3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row>
    <row r="175" spans="1:199" ht="15.5" x14ac:dyDescent="0.3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row>
    <row r="176" spans="1:199" ht="15.5" x14ac:dyDescent="0.3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7">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row>
    <row r="177" spans="1:199" ht="15.5" x14ac:dyDescent="0.3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7">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row>
    <row r="178" spans="1:199" ht="15.5" x14ac:dyDescent="0.3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7">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row>
    <row r="179" spans="1:199" ht="15.5" x14ac:dyDescent="0.3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1">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1">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1">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1">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1">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1">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1">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1">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2">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1">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1">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1">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1">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1">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1">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1">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1">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1">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1">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1">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1">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1">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1">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1">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1">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1">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1">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1">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1">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1">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1">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1">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1">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1">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1">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1">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1">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1">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1">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1">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1">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1">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1">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1">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1">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1">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1">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1">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1">
        <f t="shared" si="156"/>
        <v>-1.4958863126401933E-3</v>
      </c>
    </row>
    <row r="180" spans="1:199" ht="15.5" x14ac:dyDescent="0.3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1">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1">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1">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1">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1">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1">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1">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1">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2">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1">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1">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1">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1">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1">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1">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1">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1">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1">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1">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1">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1">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1">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1">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1">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1">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1">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1">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1">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1">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1">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1">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1">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1">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1">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1">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1">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1">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1">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1">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1">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1">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1">
        <f t="shared" si="149"/>
        <v>0</v>
      </c>
      <c r="FP180" s="78"/>
      <c r="FQ180" s="78"/>
      <c r="FR180" s="78"/>
      <c r="FS180" s="211"/>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1">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1">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1">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1">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1">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1">
        <f t="shared" si="156"/>
        <v>-6.7415730337078705E-2</v>
      </c>
    </row>
    <row r="181" spans="1:199" ht="15.5" x14ac:dyDescent="0.3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1">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1">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1">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1">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1">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1">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1">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1">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2">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1">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1">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1">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1">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1">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1">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1">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1">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1">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1">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1">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1">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1">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1">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1">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1">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1">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1">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1">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1">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1">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1">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1">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1">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1">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1">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1">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1">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1">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1">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1">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1">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1">
        <f t="shared" si="149"/>
        <v>-3.4829443447037756E-2</v>
      </c>
      <c r="FP181" s="78"/>
      <c r="FQ181" s="78"/>
      <c r="FR181" s="78"/>
      <c r="FS181" s="211"/>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1">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1">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1">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1">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1">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1">
        <f t="shared" si="156"/>
        <v>-1.5261044176706817E-2</v>
      </c>
    </row>
    <row r="182" spans="1:199" ht="15.5" x14ac:dyDescent="0.3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1">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1">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1">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1">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1">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1">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1">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1">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2">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1">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1">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1">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1">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1">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1">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1">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1">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1">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1">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1">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1">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1">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1">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1">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1">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1">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1">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1">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1">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1">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1">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1">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1">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1">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1">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1">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1">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1">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1">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1">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1">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1">
        <f t="shared" si="149"/>
        <v>4.1666666666666741E-2</v>
      </c>
      <c r="FP182" s="78"/>
      <c r="FQ182" s="78"/>
      <c r="FR182" s="78"/>
      <c r="FS182" s="211"/>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1">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1">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1">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1">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1">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1">
        <f t="shared" si="156"/>
        <v>-2.7324632952691719E-2</v>
      </c>
    </row>
    <row r="183" spans="1:199" ht="15.5" x14ac:dyDescent="0.3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1">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1">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1">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1">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1">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1">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1">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1">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2">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1">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1">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1">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1">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1">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1">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1">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1">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1">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1">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1">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1">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1">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1">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1">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1">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1">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1">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1">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1">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1">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1">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1">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1">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1">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1">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1">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1">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1">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1">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1">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1">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1">
        <f t="shared" si="149"/>
        <v>2.5714285714285801E-2</v>
      </c>
      <c r="FP183" s="78"/>
      <c r="FQ183" s="78"/>
      <c r="FR183" s="78"/>
      <c r="FS183" s="211"/>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1">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1">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1">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1">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1">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1">
        <f t="shared" si="156"/>
        <v>4.9056603773584895E-2</v>
      </c>
    </row>
    <row r="184" spans="1:199" ht="15.5" x14ac:dyDescent="0.3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1">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1">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1">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1">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1">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1">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1">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1">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2">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1">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1">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1">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1">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1">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1">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1">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1">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1">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1">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1">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1">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1">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1">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1">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1">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1">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1">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1">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1">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1">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1">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1">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1">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1">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1">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1">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1">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1">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1">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1">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1">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1">
        <f t="shared" si="149"/>
        <v>-4.2479108635097518E-2</v>
      </c>
      <c r="FP184" s="78"/>
      <c r="FQ184" s="78"/>
      <c r="FR184" s="78"/>
      <c r="FS184" s="211"/>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1">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1">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1">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1">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1">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1">
        <f t="shared" si="156"/>
        <v>4.4164668265387785E-2</v>
      </c>
    </row>
    <row r="185" spans="1:199" ht="15.5" x14ac:dyDescent="0.3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1">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1">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1">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1">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1">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1">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1">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1">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2">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1">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1">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1">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1">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1">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1">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1">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1">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1">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1">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1">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1">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1">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1">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1">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1">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1">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1">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1">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1">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1">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1">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1">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1">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1">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1">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1">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1">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1">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1">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1">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1">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1">
        <f t="shared" ref="FO185" si="198">FN185/FN184-1</f>
        <v>-2.0000000000000018E-2</v>
      </c>
      <c r="FP185" s="78"/>
      <c r="FQ185" s="78"/>
      <c r="FR185" s="78"/>
      <c r="FS185" s="211"/>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1">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1">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1">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1">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1">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1">
        <f t="shared" ref="GQ185" si="204">GP185/GP184-1</f>
        <v>9.5693779904306719E-3</v>
      </c>
    </row>
    <row r="186" spans="1:199" ht="15.5" x14ac:dyDescent="0.3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1">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1">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1">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1">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1">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1">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1">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1">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2">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1">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1">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1">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1">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1">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1">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1">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1">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1">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1">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1">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1">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1">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1">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1">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1">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1">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1">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1">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1">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1">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1">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1">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1">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1">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1">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1">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1">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1">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1">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1">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1">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1">
        <f t="shared" ref="FO186" si="246">FN186/FN185-1</f>
        <v>-4.4155844155844171E-2</v>
      </c>
      <c r="FP186" s="78"/>
      <c r="FQ186" s="78"/>
      <c r="FR186" s="78"/>
      <c r="FS186" s="211"/>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1">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1">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1">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1">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1">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1">
        <f t="shared" ref="GQ186" si="252">GP186/GP185-1</f>
        <v>2.4644549763033208E-3</v>
      </c>
    </row>
    <row r="187" spans="1:199" ht="15.5" x14ac:dyDescent="0.3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1">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1">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1">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1">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1">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1">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1">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1">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2">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1">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1">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1">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1">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1">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1">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1">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1">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1">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1">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1">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1">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1">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1">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1">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1">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1">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1">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1">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1">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1">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1">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1">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1">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1">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1">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1">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1">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1">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1">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1">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1">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1">
        <f t="shared" ref="FO187" si="294">FN187/FN186-1</f>
        <v>-3.5326086956521729E-2</v>
      </c>
      <c r="FP187" s="78"/>
      <c r="FQ187" s="78"/>
      <c r="FR187" s="78"/>
      <c r="FS187" s="211"/>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1">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1">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1">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1">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1">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1">
        <f t="shared" ref="GQ187" si="300">GP187/GP186-1</f>
        <v>-1.0968229954614217E-2</v>
      </c>
    </row>
    <row r="188" spans="1:199" ht="15.5" x14ac:dyDescent="0.3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1">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1">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1">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1">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1">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1">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1">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1">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2">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1">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1">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1">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1">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1">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1">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1">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1">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1">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1">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1">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1">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1">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1">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1">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1">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1">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1">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1">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1">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1">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1">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1">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1">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1">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1">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1">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1">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1">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1">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1">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1">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1">
        <f t="shared" ref="FO188" si="342">FN188/FN187-1</f>
        <v>2.2132796780684139E-2</v>
      </c>
      <c r="FP188" s="78"/>
      <c r="FQ188" s="78"/>
      <c r="FR188" s="78"/>
      <c r="FS188" s="211"/>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1">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1">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1">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1">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1">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1">
        <f t="shared" ref="GQ188:GQ189" si="348">GP188/GP187-1</f>
        <v>-5.7361376673039643E-3</v>
      </c>
    </row>
    <row r="189" spans="1:199" ht="15.5" x14ac:dyDescent="0.3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1">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1">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1">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1">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1">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1">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1">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1">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2">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1">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1">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1">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1">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1">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1">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1">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1">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1">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1">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1">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1">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1">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1">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1">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1">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1">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1">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1">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1">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1">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1">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1">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1">
        <f t="shared" ref="EE189:EE194" si="381">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1">
        <f t="shared" ref="EI189" si="382">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1">
        <f t="shared" ref="EM189" si="383">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1">
        <f t="shared" ref="EQ189" si="384">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1">
        <f t="shared" ref="EU189" si="385">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1">
        <f t="shared" ref="EY189" si="386">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1">
        <f t="shared" ref="FC189" si="387">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1">
        <f t="shared" ref="FG189" si="388">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1">
        <f t="shared" ref="FK189" si="389">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1">
        <f t="shared" ref="FO189" si="390">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1">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1">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1">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1">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1">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1">
        <f t="shared" si="348"/>
        <v>-6.461538461538463E-2</v>
      </c>
    </row>
    <row r="190" spans="1:199" ht="15.5" x14ac:dyDescent="0.3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1">
        <f t="shared" ref="G190" si="391">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1">
        <f t="shared" ref="K190" si="392">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1">
        <f t="shared" ref="O190" si="393">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1">
        <f t="shared" ref="S190" si="394">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1">
        <f t="shared" ref="W190" si="395">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1">
        <f t="shared" ref="AA190" si="396">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1">
        <f t="shared" ref="AE190" si="397">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1">
        <f t="shared" ref="AI190" si="398">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2">
        <f t="shared" ref="AM190" si="399">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1">
        <f t="shared" ref="AQ190" si="400">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1">
        <f t="shared" ref="AU190" si="401">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1">
        <f t="shared" ref="AY190" si="402">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1">
        <f t="shared" ref="BC190" si="403">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1">
        <f t="shared" ref="BG190" si="404">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1">
        <f t="shared" ref="BK190" si="405">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1">
        <f t="shared" ref="BO190" si="406">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1">
        <f t="shared" ref="BS190" si="407">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1">
        <f t="shared" ref="BW190" si="408">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1">
        <f t="shared" ref="CA190" si="409">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1">
        <f t="shared" ref="CE190" si="410">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1">
        <f t="shared" ref="CI190" si="411">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1">
        <f t="shared" ref="CM190" si="412">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1">
        <f t="shared" ref="CQ190" si="413">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1">
        <f t="shared" ref="CU190" si="414">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1">
        <f t="shared" ref="CY190" si="415">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1">
        <f t="shared" ref="DC190" si="416">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1">
        <f t="shared" ref="DG190" si="417">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1">
        <f t="shared" ref="DK190" si="418">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1">
        <f t="shared" ref="DO190" si="419">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1">
        <f t="shared" ref="DS190" si="420">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1">
        <f t="shared" ref="DW190" si="421">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1">
        <f t="shared" ref="EA190" si="422">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1">
        <f t="shared" si="381"/>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1">
        <f t="shared" ref="EI190" si="423">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1">
        <f t="shared" ref="EM190" si="424">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1">
        <f t="shared" ref="EQ190" si="425">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1">
        <f t="shared" ref="EU190" si="426">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1">
        <f t="shared" ref="EY190" si="427">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1">
        <f t="shared" ref="FC190" si="428">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1">
        <f t="shared" ref="FG190" si="429">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1">
        <f t="shared" ref="FK190" si="430">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1">
        <f t="shared" ref="FO190" si="431">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1">
        <f t="shared" ref="FW190" si="432">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1">
        <f t="shared" ref="GA190" si="433">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1">
        <f t="shared" ref="GE190" si="434">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1">
        <f t="shared" ref="GI190" si="435">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1">
        <f t="shared" ref="GM190" si="436">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1">
        <f t="shared" ref="GQ190" si="437">GP190/GP189-1</f>
        <v>-5.4276315789473673E-2</v>
      </c>
    </row>
    <row r="191" spans="1:199" ht="15.5" x14ac:dyDescent="0.3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1">
        <f t="shared" ref="G191" si="438">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1">
        <f t="shared" ref="K191" si="439">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1">
        <f t="shared" ref="O191" si="440">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1">
        <f t="shared" ref="S191" si="441">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1">
        <f t="shared" ref="W191" si="442">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1">
        <f t="shared" ref="AA191" si="443">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393</v>
      </c>
      <c r="AE191" s="211">
        <f t="shared" ref="AE191" si="444">AD191/AD190-1</f>
        <v>7.692307692307665E-3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1">
        <f t="shared" ref="AI191" si="445">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2">
        <f t="shared" ref="AM191" si="446">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1">
        <f t="shared" ref="AQ191" si="447">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1">
        <f t="shared" ref="AU191" si="448">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1">
        <f t="shared" ref="AY191" si="449">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1">
        <f t="shared" ref="BC191" si="450">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1">
        <f t="shared" ref="BG191" si="451">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1">
        <f t="shared" ref="BK191" si="452">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1">
        <f t="shared" ref="BO191" si="453">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1">
        <f t="shared" ref="BS191" si="454">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1">
        <f t="shared" ref="BW191" si="455">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1">
        <f t="shared" ref="CA191" si="456">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1">
        <f t="shared" ref="CE191" si="457">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1">
        <f t="shared" ref="CI191" si="458">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1">
        <f t="shared" ref="CM191" si="459">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1">
        <f t="shared" ref="CQ191" si="460">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2">
        <f t="shared" ref="CU191" si="461">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1">
        <f t="shared" ref="CY191" si="462">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1">
        <f t="shared" ref="DC191" si="463">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1">
        <f t="shared" ref="DG191" si="464">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1">
        <f t="shared" ref="DK191" si="465">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1">
        <f t="shared" ref="DO191" si="466">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1">
        <f t="shared" ref="DS191" si="467">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1">
        <f t="shared" ref="DW191" si="468">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1">
        <f t="shared" ref="EA191" si="469">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1">
        <f t="shared" si="381"/>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1">
        <f t="shared" ref="EI191" si="470">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1">
        <f t="shared" ref="EM191" si="471">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1">
        <f t="shared" ref="EQ191" si="472">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1">
        <f t="shared" ref="EU191" si="473">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1">
        <f t="shared" ref="EY191" si="474">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1">
        <f t="shared" ref="FC191" si="475">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1">
        <f t="shared" ref="FG191" si="476">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1">
        <f t="shared" ref="FK191" si="477">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1">
        <f t="shared" ref="FO191" si="478">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1">
        <f t="shared" ref="FW191" si="479">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1">
        <f t="shared" ref="GA191" si="480">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1">
        <f t="shared" ref="GE191" si="481">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1">
        <f t="shared" ref="GI191" si="482">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1">
        <f t="shared" ref="GM191" si="483">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1">
        <f t="shared" ref="GQ191" si="484">GP191/GP190-1</f>
        <v>-6.9565217391304168E-3</v>
      </c>
    </row>
    <row r="192" spans="1:199" ht="15.5" x14ac:dyDescent="0.3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1">
        <f t="shared" ref="G192" si="485">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1">
        <f t="shared" ref="K192" si="486">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1">
        <f t="shared" ref="O192" si="487">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1">
        <f t="shared" ref="S192" si="488">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1">
        <f t="shared" ref="W192" si="489">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1">
        <f t="shared" ref="AA192" si="490">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1">
        <f t="shared" ref="AE192" si="491">AD192/AD191-1</f>
        <v>-1.2722646310432406E-3</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1">
        <f t="shared" ref="AI192" si="492">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2">
        <f t="shared" ref="AM192" si="493">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1">
        <f t="shared" ref="AQ192" si="494">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1">
        <f t="shared" ref="AU192" si="495">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1">
        <f t="shared" ref="AY192" si="496">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1">
        <f t="shared" ref="BC192" si="497">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1">
        <f t="shared" ref="BG192" si="498">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1">
        <f t="shared" ref="BK192" si="499">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1">
        <f t="shared" ref="BO192" si="500">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1">
        <f t="shared" ref="BS192" si="501">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1">
        <f t="shared" ref="BW192" si="502">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1">
        <f t="shared" ref="CA192" si="503">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1">
        <f t="shared" ref="CE192" si="504">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2">
        <f t="shared" ref="CI192" si="505">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1">
        <f t="shared" ref="CM192" si="506">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1">
        <f t="shared" ref="CQ192" si="507">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2">
        <f t="shared" ref="CU192" si="508">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1">
        <f t="shared" ref="CY192" si="509">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1">
        <f t="shared" ref="DC192" si="510">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1">
        <f t="shared" ref="DG192" si="511">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1">
        <f t="shared" ref="DK192" si="512">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1">
        <f t="shared" ref="DO192" si="513">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1">
        <f t="shared" ref="DS192" si="514">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1">
        <f t="shared" ref="DW192" si="515">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1">
        <f t="shared" ref="EA192" si="516">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1">
        <f t="shared" si="381"/>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1">
        <f t="shared" ref="EI192" si="517">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1">
        <f t="shared" ref="EM192" si="518">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1">
        <f t="shared" ref="EQ192" si="519">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1">
        <f t="shared" ref="EU192" si="520">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1">
        <f t="shared" ref="EY192" si="521">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1">
        <f t="shared" ref="FC192" si="522">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1">
        <f t="shared" ref="FG192" si="523">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1">
        <f t="shared" ref="FK192" si="524">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1">
        <f t="shared" ref="FO192" si="525">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1">
        <f t="shared" ref="FW192" si="526">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1">
        <f t="shared" ref="GA192" si="527">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1">
        <f t="shared" ref="GE192" si="528">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1">
        <f t="shared" ref="GI192" si="529">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1">
        <f t="shared" ref="GM192" si="530">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1">
        <f t="shared" ref="GQ192" si="531">GP192/GP191-1</f>
        <v>-6.1295971978984065E-3</v>
      </c>
    </row>
    <row r="193" spans="1:199" ht="15.5" x14ac:dyDescent="0.35">
      <c r="A193">
        <f t="shared" ref="A193:A194" si="532">MONTH(C193)</f>
        <v>3</v>
      </c>
      <c r="B193">
        <f t="shared" ref="B193:B194" si="533">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1">
        <f t="shared" ref="G193" si="534">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1">
        <f t="shared" ref="K193" si="535">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1">
        <f t="shared" ref="O193" si="536">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1">
        <f t="shared" ref="S193" si="537">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1">
        <f t="shared" ref="W193" si="538">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1">
        <f t="shared" ref="AA193" si="539">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1">
        <f t="shared" ref="AE193" si="540">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1">
        <f t="shared" ref="AI193" si="541">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2">
        <f t="shared" ref="AM193" si="542">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1">
        <f t="shared" ref="AQ193" si="543">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1">
        <f t="shared" ref="AU193" si="544">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1">
        <f t="shared" ref="AY193" si="545">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1">
        <f t="shared" ref="BC193" si="546">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1">
        <f t="shared" ref="BG193" si="547">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1">
        <f t="shared" ref="BK193" si="548">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1">
        <f t="shared" ref="BO193" si="549">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1">
        <f t="shared" ref="BS193" si="550">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1">
        <f t="shared" ref="BW193" si="551">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1">
        <f t="shared" ref="CA193" si="552">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1">
        <f t="shared" ref="CE193" si="553">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2">
        <f t="shared" ref="CI193" si="554">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1">
        <f t="shared" ref="CM193" si="555">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1">
        <f t="shared" ref="CQ193" si="556">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2">
        <f t="shared" ref="CU193" si="557">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1">
        <f t="shared" ref="CY193" si="558">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1">
        <f t="shared" ref="DC193" si="559">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1">
        <f t="shared" ref="DG193" si="560">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1">
        <f t="shared" ref="DK193" si="561">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1">
        <f t="shared" ref="DO193" si="562">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1">
        <f t="shared" ref="DS193" si="563">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1">
        <f t="shared" ref="DW193" si="564">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1">
        <f t="shared" ref="EA193" si="565">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1">
        <f t="shared" si="381"/>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1">
        <f t="shared" ref="EI193" si="566">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1">
        <f t="shared" ref="EM193" si="567">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1">
        <f t="shared" ref="EQ193" si="568">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1">
        <f t="shared" ref="EU193" si="569">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1">
        <f t="shared" ref="EY193" si="570">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1">
        <f t="shared" ref="FC193" si="571">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1">
        <f t="shared" ref="FG193" si="572">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1">
        <f t="shared" ref="FK193" si="573">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1">
        <f t="shared" ref="FO193" si="574">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1">
        <f t="shared" ref="FW193" si="575">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1">
        <f t="shared" ref="GA193" si="576">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1">
        <f t="shared" ref="GE193" si="577">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1">
        <f t="shared" ref="GI193" si="578">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1">
        <f t="shared" ref="GM193" si="579">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1">
        <f t="shared" ref="GQ193" si="580">GP193/GP192-1</f>
        <v>4.405286343612369E-3</v>
      </c>
    </row>
    <row r="194" spans="1:199" ht="15.5" x14ac:dyDescent="0.35">
      <c r="A194">
        <f t="shared" si="532"/>
        <v>4</v>
      </c>
      <c r="B194">
        <f t="shared" si="533"/>
        <v>2025</v>
      </c>
      <c r="C194" s="86">
        <v>45748</v>
      </c>
      <c r="D194" s="78">
        <f>AVERAGEIFS('WEEKLY DATA'!D$11:D$14577,'WEEKLY DATA'!$A$11:$A$14577,'MONTHLY DATA'!$A194,'WEEKLY DATA'!$B$11:$B$14577,'MONTHLY DATA'!$B194)</f>
        <v>390.625</v>
      </c>
      <c r="E194" s="78">
        <f>AVERAGEIFS('WEEKLY DATA'!E$11:E$14577,'WEEKLY DATA'!$A$11:$A$14577,'MONTHLY DATA'!$A194,'WEEKLY DATA'!$B$11:$B$14577,'MONTHLY DATA'!$B194)</f>
        <v>400.625</v>
      </c>
      <c r="F194" s="78">
        <f>AVERAGEIFS('WEEKLY DATA'!F$11:F$14577,'WEEKLY DATA'!$A$11:$A$14577,'MONTHLY DATA'!$A194,'WEEKLY DATA'!$B$11:$B$14577,'MONTHLY DATA'!$B194)</f>
        <v>395.625</v>
      </c>
      <c r="G194" s="211">
        <f t="shared" ref="G194" si="581">F194/F193-1</f>
        <v>1.1182108626198062E-2</v>
      </c>
      <c r="H194" s="169">
        <f>AVERAGEIFS('WEEKLY DATA'!H$11:H$14577,'WEEKLY DATA'!$A$11:$A$14577,'MONTHLY DATA'!$A194,'WEEKLY DATA'!$B$11:$B$14577,'MONTHLY DATA'!$B194)</f>
        <v>370.625</v>
      </c>
      <c r="I194" s="78">
        <f>AVERAGEIFS('WEEKLY DATA'!I$11:I$14577,'WEEKLY DATA'!$A$11:$A$14577,'MONTHLY DATA'!$A194,'WEEKLY DATA'!$B$11:$B$14577,'MONTHLY DATA'!$B194)</f>
        <v>380.625</v>
      </c>
      <c r="J194" s="78">
        <f>AVERAGEIFS('WEEKLY DATA'!J$11:J$14577,'WEEKLY DATA'!$A$11:$A$14577,'MONTHLY DATA'!$A194,'WEEKLY DATA'!$B$11:$B$14577,'MONTHLY DATA'!$B194)</f>
        <v>375.625</v>
      </c>
      <c r="K194" s="211">
        <f t="shared" ref="K194" si="582">J194/J193-1</f>
        <v>1.5202702702702631E-2</v>
      </c>
      <c r="L194" s="169">
        <f>AVERAGEIFS('WEEKLY DATA'!L$11:L$14577,'WEEKLY DATA'!$A$11:$A$14577,'MONTHLY DATA'!$A194,'WEEKLY DATA'!$B$11:$B$14577,'MONTHLY DATA'!$B194)</f>
        <v>405</v>
      </c>
      <c r="M194" s="78">
        <f>AVERAGEIFS('WEEKLY DATA'!M$11:M$14577,'WEEKLY DATA'!$A$11:$A$14577,'MONTHLY DATA'!$A194,'WEEKLY DATA'!$B$11:$B$14577,'MONTHLY DATA'!$B194)</f>
        <v>415</v>
      </c>
      <c r="N194" s="78">
        <f>AVERAGEIFS('WEEKLY DATA'!N$11:N$14577,'WEEKLY DATA'!$A$11:$A$14577,'MONTHLY DATA'!$A194,'WEEKLY DATA'!$B$11:$B$14577,'MONTHLY DATA'!$B194)</f>
        <v>410</v>
      </c>
      <c r="O194" s="211">
        <f t="shared" ref="O194" si="583">N194/N193-1</f>
        <v>0</v>
      </c>
      <c r="P194" s="169">
        <f>AVERAGEIFS('WEEKLY DATA'!P$11:P$14577,'WEEKLY DATA'!$A$11:$A$14577,'MONTHLY DATA'!$A194,'WEEKLY DATA'!$B$11:$B$14577,'MONTHLY DATA'!$B194)</f>
        <v>401.25</v>
      </c>
      <c r="Q194" s="78">
        <f>AVERAGEIFS('WEEKLY DATA'!Q$11:Q$14577,'WEEKLY DATA'!$A$11:$A$14577,'MONTHLY DATA'!$A194,'WEEKLY DATA'!$B$11:$B$14577,'MONTHLY DATA'!$B194)</f>
        <v>411.25</v>
      </c>
      <c r="R194" s="78">
        <f>AVERAGEIFS('WEEKLY DATA'!R$11:R$14577,'WEEKLY DATA'!$A$11:$A$14577,'MONTHLY DATA'!$A194,'WEEKLY DATA'!$B$11:$B$14577,'MONTHLY DATA'!$B194)</f>
        <v>406.25</v>
      </c>
      <c r="S194" s="211">
        <f t="shared" ref="S194" si="584">R194/R193-1</f>
        <v>6.2091503267973858E-2</v>
      </c>
      <c r="T194" s="169">
        <f>AVERAGEIFS('WEEKLY DATA'!T$11:T$14577,'WEEKLY DATA'!$A$11:$A$14577,'MONTHLY DATA'!$A194,'WEEKLY DATA'!$B$11:$B$14577,'MONTHLY DATA'!$B194)</f>
        <v>350</v>
      </c>
      <c r="U194" s="78">
        <f>AVERAGEIFS('WEEKLY DATA'!U$11:U$14577,'WEEKLY DATA'!$A$11:$A$14577,'MONTHLY DATA'!$A194,'WEEKLY DATA'!$B$11:$B$14577,'MONTHLY DATA'!$B194)</f>
        <v>360</v>
      </c>
      <c r="V194" s="78">
        <f>AVERAGEIFS('WEEKLY DATA'!V$11:V$14577,'WEEKLY DATA'!$A$11:$A$14577,'MONTHLY DATA'!$A194,'WEEKLY DATA'!$B$11:$B$14577,'MONTHLY DATA'!$B194)</f>
        <v>355</v>
      </c>
      <c r="W194" s="211">
        <f t="shared" ref="W194" si="585">V194/V193-1</f>
        <v>1.610017889087656E-2</v>
      </c>
      <c r="X194" s="169">
        <f>AVERAGEIFS('WEEKLY DATA'!X$11:X$14577,'WEEKLY DATA'!$A$11:$A$14577,'MONTHLY DATA'!$A194,'WEEKLY DATA'!$B$11:$B$14577,'MONTHLY DATA'!$B194)</f>
        <v>328.125</v>
      </c>
      <c r="Y194" s="78">
        <f>AVERAGEIFS('WEEKLY DATA'!Y$11:Y$14577,'WEEKLY DATA'!$A$11:$A$14577,'MONTHLY DATA'!$A194,'WEEKLY DATA'!$B$11:$B$14577,'MONTHLY DATA'!$B194)</f>
        <v>338.125</v>
      </c>
      <c r="Z194" s="78">
        <f>AVERAGEIFS('WEEKLY DATA'!Z$11:Z$14577,'WEEKLY DATA'!$A$11:$A$14577,'MONTHLY DATA'!$A194,'WEEKLY DATA'!$B$11:$B$14577,'MONTHLY DATA'!$B194)</f>
        <v>333.125</v>
      </c>
      <c r="AA194" s="211">
        <f t="shared" ref="AA194" si="586">Z194/Z193-1</f>
        <v>1.5238095238095273E-2</v>
      </c>
      <c r="AB194" s="169">
        <f>AVERAGEIFS('WEEKLY DATA'!AB$11:AB$14577,'WEEKLY DATA'!$A$11:$A$14577,'MONTHLY DATA'!$A194,'WEEKLY DATA'!$B$11:$B$14577,'MONTHLY DATA'!$B194)</f>
        <v>385</v>
      </c>
      <c r="AC194" s="78">
        <f>AVERAGEIFS('WEEKLY DATA'!AC$11:AC$14577,'WEEKLY DATA'!$A$11:$A$14577,'MONTHLY DATA'!$A194,'WEEKLY DATA'!$B$11:$B$14577,'MONTHLY DATA'!$B194)</f>
        <v>395</v>
      </c>
      <c r="AD194" s="78">
        <f>AVERAGEIFS('WEEKLY DATA'!AD$11:AD$14577,'WEEKLY DATA'!$A$11:$A$14577,'MONTHLY DATA'!$A194,'WEEKLY DATA'!$B$11:$B$14577,'MONTHLY DATA'!$B194)</f>
        <v>390</v>
      </c>
      <c r="AE194" s="211">
        <f t="shared" ref="AE194" si="587">AD194/AD193-1</f>
        <v>0</v>
      </c>
      <c r="AF194" s="169">
        <f>AVERAGEIFS('WEEKLY DATA'!AF$11:AF$14577,'WEEKLY DATA'!$A$11:$A$14577,'MONTHLY DATA'!$A194,'WEEKLY DATA'!$B$11:$B$14577,'MONTHLY DATA'!$B194)</f>
        <v>360.625</v>
      </c>
      <c r="AG194" s="78">
        <f>AVERAGEIFS('WEEKLY DATA'!AG$11:AG$14577,'WEEKLY DATA'!$A$11:$A$14577,'MONTHLY DATA'!$A194,'WEEKLY DATA'!$B$11:$B$14577,'MONTHLY DATA'!$B194)</f>
        <v>370.625</v>
      </c>
      <c r="AH194" s="78">
        <f>AVERAGEIFS('WEEKLY DATA'!AH$11:AH$14577,'WEEKLY DATA'!$A$11:$A$14577,'MONTHLY DATA'!$A194,'WEEKLY DATA'!$B$11:$B$14577,'MONTHLY DATA'!$B194)</f>
        <v>365.625</v>
      </c>
      <c r="AI194" s="211">
        <f t="shared" ref="AI194" si="588">AH194/AH193-1</f>
        <v>6.9469835466179131E-2</v>
      </c>
      <c r="AJ194" s="169">
        <f>AVERAGEIFS('WEEKLY DATA'!AJ$11:AJ$14577,'WEEKLY DATA'!$A$11:$A$14577,'MONTHLY DATA'!$A194,'WEEKLY DATA'!$B$11:$B$14577,'MONTHLY DATA'!$B194)</f>
        <v>345</v>
      </c>
      <c r="AK194" s="78">
        <f>AVERAGEIFS('WEEKLY DATA'!AK$11:AK$14577,'WEEKLY DATA'!$A$11:$A$14577,'MONTHLY DATA'!$A194,'WEEKLY DATA'!$B$11:$B$14577,'MONTHLY DATA'!$B194)</f>
        <v>355</v>
      </c>
      <c r="AL194" s="78">
        <f>AVERAGEIFS('WEEKLY DATA'!AL$11:AL$14577,'WEEKLY DATA'!$A$11:$A$14577,'MONTHLY DATA'!$A194,'WEEKLY DATA'!$B$11:$B$14577,'MONTHLY DATA'!$B194)</f>
        <v>350</v>
      </c>
      <c r="AM194" s="212">
        <f t="shared" ref="AM194" si="589">AL194/AL193-1</f>
        <v>1.8181818181818077E-2</v>
      </c>
      <c r="AN194" s="169">
        <f>AVERAGEIFS('WEEKLY DATA'!AN$11:AN$14577,'WEEKLY DATA'!$A$11:$A$14577,'MONTHLY DATA'!$A194,'WEEKLY DATA'!$B$11:$B$14577,'MONTHLY DATA'!$B194)</f>
        <v>328.125</v>
      </c>
      <c r="AO194" s="78">
        <f>AVERAGEIFS('WEEKLY DATA'!AO$11:AO$14577,'WEEKLY DATA'!$A$11:$A$14577,'MONTHLY DATA'!$A194,'WEEKLY DATA'!$B$11:$B$14577,'MONTHLY DATA'!$B194)</f>
        <v>338.125</v>
      </c>
      <c r="AP194" s="78">
        <f>AVERAGEIFS('WEEKLY DATA'!AP$11:AP$14577,'WEEKLY DATA'!$A$11:$A$14577,'MONTHLY DATA'!$A194,'WEEKLY DATA'!$B$11:$B$14577,'MONTHLY DATA'!$B194)</f>
        <v>333.125</v>
      </c>
      <c r="AQ194" s="211">
        <f t="shared" ref="AQ194" si="590">AP194/AP193-1</f>
        <v>2.1072796934865856E-2</v>
      </c>
      <c r="AR194" s="169">
        <f>AVERAGEIFS('WEEKLY DATA'!AR$11:AR$14577,'WEEKLY DATA'!$A$11:$A$14577,'MONTHLY DATA'!$A194,'WEEKLY DATA'!$B$11:$B$14577,'MONTHLY DATA'!$B194)</f>
        <v>400</v>
      </c>
      <c r="AS194" s="78">
        <f>AVERAGEIFS('WEEKLY DATA'!AS$11:AS$14577,'WEEKLY DATA'!$A$11:$A$14577,'MONTHLY DATA'!$A194,'WEEKLY DATA'!$B$11:$B$14577,'MONTHLY DATA'!$B194)</f>
        <v>410</v>
      </c>
      <c r="AT194" s="78">
        <f>AVERAGEIFS('WEEKLY DATA'!AT$11:AT$14577,'WEEKLY DATA'!$A$11:$A$14577,'MONTHLY DATA'!$A194,'WEEKLY DATA'!$B$11:$B$14577,'MONTHLY DATA'!$B194)</f>
        <v>405</v>
      </c>
      <c r="AU194" s="211">
        <f t="shared" ref="AU194" si="591">AT194/AT193-1</f>
        <v>-9.1743119266054496E-3</v>
      </c>
      <c r="AV194" s="169">
        <f>AVERAGEIFS('WEEKLY DATA'!AV$11:AV$14577,'WEEKLY DATA'!$A$11:$A$14577,'MONTHLY DATA'!$A194,'WEEKLY DATA'!$B$11:$B$14577,'MONTHLY DATA'!$B194)</f>
        <v>361.25</v>
      </c>
      <c r="AW194" s="78">
        <f>AVERAGEIFS('WEEKLY DATA'!AW$11:AW$14577,'WEEKLY DATA'!$A$11:$A$14577,'MONTHLY DATA'!$A194,'WEEKLY DATA'!$B$11:$B$14577,'MONTHLY DATA'!$B194)</f>
        <v>371.25</v>
      </c>
      <c r="AX194" s="78">
        <f>AVERAGEIFS('WEEKLY DATA'!AX$11:AX$14577,'WEEKLY DATA'!$A$11:$A$14577,'MONTHLY DATA'!$A194,'WEEKLY DATA'!$B$11:$B$14577,'MONTHLY DATA'!$B194)</f>
        <v>366.25</v>
      </c>
      <c r="AY194" s="211">
        <f t="shared" ref="AY194" si="592">AX194/AX193-1</f>
        <v>7.1297989031078535E-2</v>
      </c>
      <c r="AZ194" s="169">
        <f>AVERAGEIFS('WEEKLY DATA'!AZ$11:AZ$14577,'WEEKLY DATA'!$A$11:$A$14577,'MONTHLY DATA'!$A194,'WEEKLY DATA'!$B$11:$B$14577,'MONTHLY DATA'!$B194)</f>
        <v>335.625</v>
      </c>
      <c r="BA194" s="78">
        <f>AVERAGEIFS('WEEKLY DATA'!BA$11:BA$14577,'WEEKLY DATA'!$A$11:$A$14577,'MONTHLY DATA'!$A194,'WEEKLY DATA'!$B$11:$B$14577,'MONTHLY DATA'!$B194)</f>
        <v>345.625</v>
      </c>
      <c r="BB194" s="78">
        <f>AVERAGEIFS('WEEKLY DATA'!BB$11:BB$14577,'WEEKLY DATA'!$A$11:$A$14577,'MONTHLY DATA'!$A194,'WEEKLY DATA'!$B$11:$B$14577,'MONTHLY DATA'!$B194)</f>
        <v>340.625</v>
      </c>
      <c r="BC194" s="211">
        <f t="shared" ref="BC194" si="593">BB194/BB193-1</f>
        <v>3.8095238095238182E-2</v>
      </c>
      <c r="BD194" s="169">
        <f>AVERAGEIFS('WEEKLY DATA'!BD$11:BD$14577,'WEEKLY DATA'!$A$11:$A$14577,'MONTHLY DATA'!$A194,'WEEKLY DATA'!$B$11:$B$14577,'MONTHLY DATA'!$B194)</f>
        <v>303.125</v>
      </c>
      <c r="BE194" s="78">
        <f>AVERAGEIFS('WEEKLY DATA'!BE$11:BE$14577,'WEEKLY DATA'!$A$11:$A$14577,'MONTHLY DATA'!$A194,'WEEKLY DATA'!$B$11:$B$14577,'MONTHLY DATA'!$B194)</f>
        <v>313.125</v>
      </c>
      <c r="BF194" s="78">
        <f>AVERAGEIFS('WEEKLY DATA'!BF$11:BF$14577,'WEEKLY DATA'!$A$11:$A$14577,'MONTHLY DATA'!$A194,'WEEKLY DATA'!$B$11:$B$14577,'MONTHLY DATA'!$B194)</f>
        <v>308.125</v>
      </c>
      <c r="BG194" s="211">
        <f t="shared" ref="BG194" si="594">BF194/BF193-1</f>
        <v>5.3418803418803451E-2</v>
      </c>
      <c r="BH194" s="169">
        <f>AVERAGEIFS('WEEKLY DATA'!BH$11:BH$14577,'WEEKLY DATA'!$A$11:$A$14577,'MONTHLY DATA'!$A194,'WEEKLY DATA'!$B$11:$B$14577,'MONTHLY DATA'!$B194)</f>
        <v>375</v>
      </c>
      <c r="BI194" s="78">
        <f>AVERAGEIFS('WEEKLY DATA'!BI$11:BI$14577,'WEEKLY DATA'!$A$11:$A$14577,'MONTHLY DATA'!$A194,'WEEKLY DATA'!$B$11:$B$14577,'MONTHLY DATA'!$B194)</f>
        <v>385</v>
      </c>
      <c r="BJ194" s="78">
        <f>AVERAGEIFS('WEEKLY DATA'!BJ$11:BJ$14577,'WEEKLY DATA'!$A$11:$A$14577,'MONTHLY DATA'!$A194,'WEEKLY DATA'!$B$11:$B$14577,'MONTHLY DATA'!$B194)</f>
        <v>380</v>
      </c>
      <c r="BK194" s="211">
        <f t="shared" ref="BK194" si="595">BJ194/BJ193-1</f>
        <v>0</v>
      </c>
      <c r="BL194" s="169">
        <f>AVERAGEIFS('WEEKLY DATA'!BL$11:BL$14577,'WEEKLY DATA'!$A$11:$A$14577,'MONTHLY DATA'!$A194,'WEEKLY DATA'!$B$11:$B$14577,'MONTHLY DATA'!$B194)</f>
        <v>365.625</v>
      </c>
      <c r="BM194" s="78">
        <f>AVERAGEIFS('WEEKLY DATA'!BM$11:BM$14577,'WEEKLY DATA'!$A$11:$A$14577,'MONTHLY DATA'!$A194,'WEEKLY DATA'!$B$11:$B$14577,'MONTHLY DATA'!$B194)</f>
        <v>375.625</v>
      </c>
      <c r="BN194" s="78">
        <f>AVERAGEIFS('WEEKLY DATA'!BN$11:BN$14577,'WEEKLY DATA'!$A$11:$A$14577,'MONTHLY DATA'!$A194,'WEEKLY DATA'!$B$11:$B$14577,'MONTHLY DATA'!$B194)</f>
        <v>370.625</v>
      </c>
      <c r="BO194" s="211">
        <f t="shared" ref="BO194" si="596">BN194/BN193-1</f>
        <v>6.2724014336917655E-2</v>
      </c>
      <c r="BP194" s="78">
        <f>AVERAGEIFS('WEEKLY DATA'!BP$11:BP$14577,'WEEKLY DATA'!$A$11:$A$14577,'MONTHLY DATA'!$A194,'WEEKLY DATA'!$B$11:$B$14577,'MONTHLY DATA'!$B194)</f>
        <v>345.625</v>
      </c>
      <c r="BQ194" s="78">
        <f>AVERAGEIFS('WEEKLY DATA'!BQ$11:BQ$14577,'WEEKLY DATA'!$A$11:$A$14577,'MONTHLY DATA'!$A194,'WEEKLY DATA'!$B$11:$B$14577,'MONTHLY DATA'!$B194)</f>
        <v>355.625</v>
      </c>
      <c r="BR194" s="78">
        <f>AVERAGEIFS('WEEKLY DATA'!BR$11:BR$14577,'WEEKLY DATA'!$A$11:$A$14577,'MONTHLY DATA'!$A194,'WEEKLY DATA'!$B$11:$B$14577,'MONTHLY DATA'!$B194)</f>
        <v>350.625</v>
      </c>
      <c r="BS194" s="211">
        <f t="shared" ref="BS194" si="597">BR194/BR193-1</f>
        <v>1.7857142857142794E-3</v>
      </c>
      <c r="BT194" s="78">
        <f>AVERAGEIFS('WEEKLY DATA'!BT$11:BT$14577,'WEEKLY DATA'!$A$11:$A$14577,'MONTHLY DATA'!$A194,'WEEKLY DATA'!$B$11:$B$14577,'MONTHLY DATA'!$B194)</f>
        <v>314.375</v>
      </c>
      <c r="BU194" s="78">
        <f>AVERAGEIFS('WEEKLY DATA'!BU$11:BU$14577,'WEEKLY DATA'!$A$11:$A$14577,'MONTHLY DATA'!$A194,'WEEKLY DATA'!$B$11:$B$14577,'MONTHLY DATA'!$B194)</f>
        <v>324.375</v>
      </c>
      <c r="BV194" s="78">
        <f>AVERAGEIFS('WEEKLY DATA'!BV$11:BV$14577,'WEEKLY DATA'!$A$11:$A$14577,'MONTHLY DATA'!$A194,'WEEKLY DATA'!$B$11:$B$14577,'MONTHLY DATA'!$B194)</f>
        <v>319.375</v>
      </c>
      <c r="BW194" s="211">
        <f t="shared" ref="BW194" si="598">BV194/BV193-1</f>
        <v>3.8617886178861749E-2</v>
      </c>
      <c r="BX194" s="78">
        <f>AVERAGEIFS('WEEKLY DATA'!BX$11:BX$14577,'WEEKLY DATA'!$A$11:$A$14577,'MONTHLY DATA'!$A194,'WEEKLY DATA'!$B$11:$B$14577,'MONTHLY DATA'!$B194)</f>
        <v>343.75</v>
      </c>
      <c r="BY194" s="78">
        <f>AVERAGEIFS('WEEKLY DATA'!BY$11:BY$14577,'WEEKLY DATA'!$A$11:$A$14577,'MONTHLY DATA'!$A194,'WEEKLY DATA'!$B$11:$B$14577,'MONTHLY DATA'!$B194)</f>
        <v>353.75</v>
      </c>
      <c r="BZ194" s="78">
        <f>AVERAGEIFS('WEEKLY DATA'!BZ$11:BZ$14577,'WEEKLY DATA'!$A$11:$A$14577,'MONTHLY DATA'!$A194,'WEEKLY DATA'!$B$11:$B$14577,'MONTHLY DATA'!$B194)</f>
        <v>348.75</v>
      </c>
      <c r="CA194" s="211">
        <f t="shared" ref="CA194" si="599">BZ194/BZ193-1</f>
        <v>9.0415913200723175E-3</v>
      </c>
      <c r="CB194" s="78">
        <f>AVERAGEIFS('WEEKLY DATA'!CB$11:CB$14577,'WEEKLY DATA'!$A$11:$A$14577,'MONTHLY DATA'!$A194,'WEEKLY DATA'!$B$11:$B$14577,'MONTHLY DATA'!$B194)</f>
        <v>456.875</v>
      </c>
      <c r="CC194" s="78">
        <f>AVERAGEIFS('WEEKLY DATA'!CC$11:CC$14577,'WEEKLY DATA'!$A$11:$A$14577,'MONTHLY DATA'!$A194,'WEEKLY DATA'!$B$11:$B$14577,'MONTHLY DATA'!$B194)</f>
        <v>466.875</v>
      </c>
      <c r="CD194" s="78">
        <f>AVERAGEIFS('WEEKLY DATA'!CD$11:CD$14577,'WEEKLY DATA'!$A$11:$A$14577,'MONTHLY DATA'!$A194,'WEEKLY DATA'!$B$11:$B$14577,'MONTHLY DATA'!$B194)</f>
        <v>461.875</v>
      </c>
      <c r="CE194" s="211">
        <f t="shared" ref="CE194" si="600">CD194/CD193-1</f>
        <v>-6.7204301075268758E-3</v>
      </c>
      <c r="CF194" s="78">
        <f>AVERAGEIFS('WEEKLY DATA'!CF$11:CF$14577,'WEEKLY DATA'!$A$11:$A$14577,'MONTHLY DATA'!$A194,'WEEKLY DATA'!$B$11:$B$14577,'MONTHLY DATA'!$B194)</f>
        <v>351.875</v>
      </c>
      <c r="CG194" s="78">
        <f>AVERAGEIFS('WEEKLY DATA'!CG$11:CG$14577,'WEEKLY DATA'!$A$11:$A$14577,'MONTHLY DATA'!$A194,'WEEKLY DATA'!$B$11:$B$14577,'MONTHLY DATA'!$B194)</f>
        <v>361.875</v>
      </c>
      <c r="CH194" s="78">
        <f>AVERAGEIFS('WEEKLY DATA'!CH$11:CH$14577,'WEEKLY DATA'!$A$11:$A$14577,'MONTHLY DATA'!$A194,'WEEKLY DATA'!$B$11:$B$14577,'MONTHLY DATA'!$B194)</f>
        <v>356.875</v>
      </c>
      <c r="CI194" s="212">
        <f t="shared" ref="CI194" si="601">CH194/CH193-1</f>
        <v>1.9642857142857073E-2</v>
      </c>
      <c r="CJ194" s="78">
        <f>AVERAGEIFS('WEEKLY DATA'!CJ$11:CJ$14577,'WEEKLY DATA'!$A$11:$A$14577,'MONTHLY DATA'!$A194,'WEEKLY DATA'!$B$11:$B$14577,'MONTHLY DATA'!$B194)</f>
        <v>328.125</v>
      </c>
      <c r="CK194" s="78">
        <f>AVERAGEIFS('WEEKLY DATA'!CK$11:CK$14577,'WEEKLY DATA'!$A$11:$A$14577,'MONTHLY DATA'!$A194,'WEEKLY DATA'!$B$11:$B$14577,'MONTHLY DATA'!$B194)</f>
        <v>338.125</v>
      </c>
      <c r="CL194" s="78">
        <f>AVERAGEIFS('WEEKLY DATA'!CL$11:CL$14577,'WEEKLY DATA'!$A$11:$A$14577,'MONTHLY DATA'!$A194,'WEEKLY DATA'!$B$11:$B$14577,'MONTHLY DATA'!$B194)</f>
        <v>333.125</v>
      </c>
      <c r="CM194" s="211">
        <f t="shared" ref="CM194" si="602">CL194/CL193-1</f>
        <v>2.1072796934865856E-2</v>
      </c>
      <c r="CN194" s="78">
        <f>AVERAGEIFS('WEEKLY DATA'!CN$11:CN$14577,'WEEKLY DATA'!$A$11:$A$14577,'MONTHLY DATA'!$A194,'WEEKLY DATA'!$B$11:$B$14577,'MONTHLY DATA'!$B194)</f>
        <v>343.75</v>
      </c>
      <c r="CO194" s="78">
        <f>AVERAGEIFS('WEEKLY DATA'!CO$11:CO$14577,'WEEKLY DATA'!$A$11:$A$14577,'MONTHLY DATA'!$A194,'WEEKLY DATA'!$B$11:$B$14577,'MONTHLY DATA'!$B194)</f>
        <v>353.75</v>
      </c>
      <c r="CP194" s="78">
        <f>AVERAGEIFS('WEEKLY DATA'!CP$11:CP$14577,'WEEKLY DATA'!$A$11:$A$14577,'MONTHLY DATA'!$A194,'WEEKLY DATA'!$B$11:$B$14577,'MONTHLY DATA'!$B194)</f>
        <v>348.75</v>
      </c>
      <c r="CQ194" s="211">
        <f t="shared" ref="CQ194" si="603">CP194/CP193-1</f>
        <v>9.0415913200723175E-3</v>
      </c>
      <c r="CR194" s="78">
        <f>AVERAGEIFS('WEEKLY DATA'!CR$11:CR$14577,'WEEKLY DATA'!$A$11:$A$14577,'MONTHLY DATA'!$A194,'WEEKLY DATA'!$B$11:$B$14577,'MONTHLY DATA'!$B194)</f>
        <v>456.875</v>
      </c>
      <c r="CS194" s="78">
        <f>AVERAGEIFS('WEEKLY DATA'!CS$11:CS$14577,'WEEKLY DATA'!$A$11:$A$14577,'MONTHLY DATA'!$A194,'WEEKLY DATA'!$B$11:$B$14577,'MONTHLY DATA'!$B194)</f>
        <v>466.875</v>
      </c>
      <c r="CT194" s="78">
        <f>AVERAGEIFS('WEEKLY DATA'!CT$11:CT$14577,'WEEKLY DATA'!$A$11:$A$14577,'MONTHLY DATA'!$A194,'WEEKLY DATA'!$B$11:$B$14577,'MONTHLY DATA'!$B194)</f>
        <v>461.875</v>
      </c>
      <c r="CU194" s="212">
        <f t="shared" ref="CU194" si="604">CT194/CT193-1</f>
        <v>-6.7204301075268758E-3</v>
      </c>
      <c r="CV194" s="169">
        <f>AVERAGEIFS('WEEKLY DATA'!CV$11:CV$14577,'WEEKLY DATA'!$A$11:$A$14577,'MONTHLY DATA'!$A194,'WEEKLY DATA'!$B$11:$B$14577,'MONTHLY DATA'!$B194)</f>
        <v>368.125</v>
      </c>
      <c r="CW194" s="78">
        <f>AVERAGEIFS('WEEKLY DATA'!CW$11:CW$14577,'WEEKLY DATA'!$A$11:$A$14577,'MONTHLY DATA'!$A194,'WEEKLY DATA'!$B$11:$B$14577,'MONTHLY DATA'!$B194)</f>
        <v>378.125</v>
      </c>
      <c r="CX194" s="78">
        <f>AVERAGEIFS('WEEKLY DATA'!CX$11:CX$14577,'WEEKLY DATA'!$A$11:$A$14577,'MONTHLY DATA'!$A194,'WEEKLY DATA'!$B$11:$B$14577,'MONTHLY DATA'!$B194)</f>
        <v>373.125</v>
      </c>
      <c r="CY194" s="211">
        <f t="shared" ref="CY194" si="605">CX194/CX193-1</f>
        <v>8.445945945946054E-3</v>
      </c>
      <c r="CZ194" s="169">
        <f>AVERAGEIFS('WEEKLY DATA'!CZ$11:CZ$14577,'WEEKLY DATA'!$A$11:$A$14577,'MONTHLY DATA'!$A194,'WEEKLY DATA'!$B$11:$B$14577,'MONTHLY DATA'!$B194)</f>
        <v>352.5</v>
      </c>
      <c r="DA194" s="78">
        <f>AVERAGEIFS('WEEKLY DATA'!DA$11:DA$14577,'WEEKLY DATA'!$A$11:$A$14577,'MONTHLY DATA'!$A194,'WEEKLY DATA'!$B$11:$B$14577,'MONTHLY DATA'!$B194)</f>
        <v>362.5</v>
      </c>
      <c r="DB194" s="78">
        <f>AVERAGEIFS('WEEKLY DATA'!DB$11:DB$14577,'WEEKLY DATA'!$A$11:$A$14577,'MONTHLY DATA'!$A194,'WEEKLY DATA'!$B$11:$B$14577,'MONTHLY DATA'!$B194)</f>
        <v>357.5</v>
      </c>
      <c r="DC194" s="211">
        <f t="shared" ref="DC194" si="606">DB194/DB193-1</f>
        <v>3.8112522686025496E-2</v>
      </c>
      <c r="DD194" s="78">
        <f>AVERAGEIFS('WEEKLY DATA'!DD$11:DD$14577,'WEEKLY DATA'!$A$11:$A$14577,'MONTHLY DATA'!$A194,'WEEKLY DATA'!$B$11:$B$14577,'MONTHLY DATA'!$B194)</f>
        <v>342.5</v>
      </c>
      <c r="DE194" s="78">
        <f>AVERAGEIFS('WEEKLY DATA'!DE$11:DE$14577,'WEEKLY DATA'!$A$11:$A$14577,'MONTHLY DATA'!$A194,'WEEKLY DATA'!$B$11:$B$14577,'MONTHLY DATA'!$B194)</f>
        <v>352.5</v>
      </c>
      <c r="DF194" s="78">
        <f>AVERAGEIFS('WEEKLY DATA'!DF$11:DF$14577,'WEEKLY DATA'!$A$11:$A$14577,'MONTHLY DATA'!$A194,'WEEKLY DATA'!$B$11:$B$14577,'MONTHLY DATA'!$B194)</f>
        <v>347.5</v>
      </c>
      <c r="DG194" s="211">
        <f t="shared" ref="DG194" si="607">DF194/DF193-1</f>
        <v>5.4249547920433017E-3</v>
      </c>
      <c r="DH194" s="78">
        <f>AVERAGEIFS('WEEKLY DATA'!DH$11:DH$14577,'WEEKLY DATA'!$A$11:$A$14577,'MONTHLY DATA'!$A194,'WEEKLY DATA'!$B$11:$B$14577,'MONTHLY DATA'!$B194)</f>
        <v>471.875</v>
      </c>
      <c r="DI194" s="78">
        <f>AVERAGEIFS('WEEKLY DATA'!DI$11:DI$14577,'WEEKLY DATA'!$A$11:$A$14577,'MONTHLY DATA'!$A194,'WEEKLY DATA'!$B$11:$B$14577,'MONTHLY DATA'!$B194)</f>
        <v>481.875</v>
      </c>
      <c r="DJ194" s="78">
        <f>AVERAGEIFS('WEEKLY DATA'!DJ$11:DJ$14577,'WEEKLY DATA'!$A$11:$A$14577,'MONTHLY DATA'!$A194,'WEEKLY DATA'!$B$11:$B$14577,'MONTHLY DATA'!$B194)</f>
        <v>476.875</v>
      </c>
      <c r="DK194" s="211">
        <f t="shared" ref="DK194" si="608">DJ194/DJ193-1</f>
        <v>-6.5104166666666297E-3</v>
      </c>
      <c r="DL194" s="169">
        <f>AVERAGEIFS('WEEKLY DATA'!DL$11:DL$14577,'WEEKLY DATA'!$A$11:$A$14577,'MONTHLY DATA'!$A194,'WEEKLY DATA'!$B$11:$B$14577,'MONTHLY DATA'!$B194)</f>
        <v>325</v>
      </c>
      <c r="DM194" s="78">
        <f>AVERAGEIFS('WEEKLY DATA'!DM$11:DM$14577,'WEEKLY DATA'!$A$11:$A$14577,'MONTHLY DATA'!$A194,'WEEKLY DATA'!$B$11:$B$14577,'MONTHLY DATA'!$B194)</f>
        <v>335</v>
      </c>
      <c r="DN194" s="78">
        <f>AVERAGEIFS('WEEKLY DATA'!DN$11:DN$14577,'WEEKLY DATA'!$A$11:$A$14577,'MONTHLY DATA'!$A194,'WEEKLY DATA'!$B$11:$B$14577,'MONTHLY DATA'!$B194)</f>
        <v>330</v>
      </c>
      <c r="DO194" s="211">
        <f t="shared" ref="DO194" si="609">DN194/DN193-1</f>
        <v>5.7142857142857828E-3</v>
      </c>
      <c r="DP194" s="78">
        <f>AVERAGEIFS('WEEKLY DATA'!DP$11:DP$14577,'WEEKLY DATA'!$A$11:$A$14577,'MONTHLY DATA'!$A194,'WEEKLY DATA'!$B$11:$B$14577,'MONTHLY DATA'!$B194)</f>
        <v>318.125</v>
      </c>
      <c r="DQ194" s="78">
        <f>AVERAGEIFS('WEEKLY DATA'!DQ$11:DQ$14577,'WEEKLY DATA'!$A$11:$A$14577,'MONTHLY DATA'!$A194,'WEEKLY DATA'!$B$11:$B$14577,'MONTHLY DATA'!$B194)</f>
        <v>328.125</v>
      </c>
      <c r="DR194" s="78">
        <f>AVERAGEIFS('WEEKLY DATA'!DR$11:DR$14577,'WEEKLY DATA'!$A$11:$A$14577,'MONTHLY DATA'!$A194,'WEEKLY DATA'!$B$11:$B$14577,'MONTHLY DATA'!$B194)</f>
        <v>323.125</v>
      </c>
      <c r="DS194" s="211">
        <f t="shared" ref="DS194" si="610">DR194/DR193-1</f>
        <v>2.1739130434782705E-2</v>
      </c>
      <c r="DT194" s="78">
        <f>AVERAGEIFS('WEEKLY DATA'!DT$11:DT$14577,'WEEKLY DATA'!$A$11:$A$14577,'MONTHLY DATA'!$A194,'WEEKLY DATA'!$B$11:$B$14577,'MONTHLY DATA'!$B194)</f>
        <v>342.5</v>
      </c>
      <c r="DU194" s="78">
        <f>AVERAGEIFS('WEEKLY DATA'!DU$11:DU$14577,'WEEKLY DATA'!$A$11:$A$14577,'MONTHLY DATA'!$A194,'WEEKLY DATA'!$B$11:$B$14577,'MONTHLY DATA'!$B194)</f>
        <v>352.5</v>
      </c>
      <c r="DV194" s="78">
        <f>AVERAGEIFS('WEEKLY DATA'!DV$11:DV$14577,'WEEKLY DATA'!$A$11:$A$14577,'MONTHLY DATA'!$A194,'WEEKLY DATA'!$B$11:$B$14577,'MONTHLY DATA'!$B194)</f>
        <v>347.5</v>
      </c>
      <c r="DW194" s="211">
        <f t="shared" ref="DW194" si="611">DV194/DV193-1</f>
        <v>5.4249547920433017E-3</v>
      </c>
      <c r="DX194" s="78">
        <f>AVERAGEIFS('WEEKLY DATA'!DX$11:DX$14577,'WEEKLY DATA'!$A$11:$A$14577,'MONTHLY DATA'!$A194,'WEEKLY DATA'!$B$11:$B$14577,'MONTHLY DATA'!$B194)</f>
        <v>456.875</v>
      </c>
      <c r="DY194" s="78">
        <f>AVERAGEIFS('WEEKLY DATA'!DY$11:DY$14577,'WEEKLY DATA'!$A$11:$A$14577,'MONTHLY DATA'!$A194,'WEEKLY DATA'!$B$11:$B$14577,'MONTHLY DATA'!$B194)</f>
        <v>466.875</v>
      </c>
      <c r="DZ194" s="78">
        <f>AVERAGEIFS('WEEKLY DATA'!DZ$11:DZ$14577,'WEEKLY DATA'!$A$11:$A$14577,'MONTHLY DATA'!$A194,'WEEKLY DATA'!$B$11:$B$14577,'MONTHLY DATA'!$B194)</f>
        <v>461.875</v>
      </c>
      <c r="EA194" s="211">
        <f t="shared" ref="EA194" si="612">DZ194/DZ193-1</f>
        <v>-6.7204301075268758E-3</v>
      </c>
      <c r="EB194" s="78">
        <f>AVERAGEIFS('WEEKLY DATA'!EB$11:EB$14577,'WEEKLY DATA'!$A$11:$A$14577,'MONTHLY DATA'!$A194,'WEEKLY DATA'!$B$11:$B$14577,'MONTHLY DATA'!$B194)</f>
        <v>372.5</v>
      </c>
      <c r="EC194" s="78">
        <f>AVERAGEIFS('WEEKLY DATA'!EC$11:EC$14577,'WEEKLY DATA'!$A$11:$A$14577,'MONTHLY DATA'!$A194,'WEEKLY DATA'!$B$11:$B$14577,'MONTHLY DATA'!$B194)</f>
        <v>382.5</v>
      </c>
      <c r="ED194" s="78">
        <f>AVERAGEIFS('WEEKLY DATA'!ED$11:ED$14577,'WEEKLY DATA'!$A$11:$A$14577,'MONTHLY DATA'!$A194,'WEEKLY DATA'!$B$11:$B$14577,'MONTHLY DATA'!$B194)</f>
        <v>377.5</v>
      </c>
      <c r="EE194" s="211">
        <f t="shared" si="381"/>
        <v>1.3422818791946289E-2</v>
      </c>
      <c r="EF194" s="169">
        <f>AVERAGEIFS('WEEKLY DATA'!EF$11:EF$14577,'WEEKLY DATA'!$A$11:$A$14577,'MONTHLY DATA'!$A194,'WEEKLY DATA'!$B$11:$B$14577,'MONTHLY DATA'!$B194)</f>
        <v>346.875</v>
      </c>
      <c r="EG194" s="78">
        <f>AVERAGEIFS('WEEKLY DATA'!EG$11:EG$14577,'WEEKLY DATA'!$A$11:$A$14577,'MONTHLY DATA'!$A194,'WEEKLY DATA'!$B$11:$B$14577,'MONTHLY DATA'!$B194)</f>
        <v>356.875</v>
      </c>
      <c r="EH194" s="78">
        <f>AVERAGEIFS('WEEKLY DATA'!EH$11:EH$14577,'WEEKLY DATA'!$A$11:$A$14577,'MONTHLY DATA'!$A194,'WEEKLY DATA'!$B$11:$B$14577,'MONTHLY DATA'!$B194)</f>
        <v>351.875</v>
      </c>
      <c r="EI194" s="211">
        <f t="shared" ref="EI194" si="613">EH194/EH193-1</f>
        <v>4.6468401486988942E-2</v>
      </c>
      <c r="EJ194" s="78">
        <f>AVERAGEIFS('WEEKLY DATA'!EJ$11:EJ$14577,'WEEKLY DATA'!$A$11:$A$14577,'MONTHLY DATA'!$A194,'WEEKLY DATA'!$B$11:$B$14577,'MONTHLY DATA'!$B194)</f>
        <v>338.75</v>
      </c>
      <c r="EK194" s="78">
        <f>AVERAGEIFS('WEEKLY DATA'!EK$11:EK$14577,'WEEKLY DATA'!$A$11:$A$14577,'MONTHLY DATA'!$A194,'WEEKLY DATA'!$B$11:$B$14577,'MONTHLY DATA'!$B194)</f>
        <v>348.75</v>
      </c>
      <c r="EL194" s="78">
        <f>AVERAGEIFS('WEEKLY DATA'!EL$11:EL$14577,'WEEKLY DATA'!$A$11:$A$14577,'MONTHLY DATA'!$A194,'WEEKLY DATA'!$B$11:$B$14577,'MONTHLY DATA'!$B194)</f>
        <v>343.75</v>
      </c>
      <c r="EM194" s="211">
        <f t="shared" ref="EM194" si="614">EL194/EL193-1</f>
        <v>9.1743119266054496E-3</v>
      </c>
      <c r="EN194" s="78">
        <f>AVERAGEIFS('WEEKLY DATA'!EN$11:EN$14577,'WEEKLY DATA'!$A$11:$A$14577,'MONTHLY DATA'!$A194,'WEEKLY DATA'!$B$11:$B$14577,'MONTHLY DATA'!$B194)</f>
        <v>501.875</v>
      </c>
      <c r="EO194" s="78">
        <f>AVERAGEIFS('WEEKLY DATA'!EO$11:EO$14577,'WEEKLY DATA'!$A$11:$A$14577,'MONTHLY DATA'!$A194,'WEEKLY DATA'!$B$11:$B$14577,'MONTHLY DATA'!$B194)</f>
        <v>511.875</v>
      </c>
      <c r="EP194" s="78">
        <f>AVERAGEIFS('WEEKLY DATA'!EP$11:EP$14577,'WEEKLY DATA'!$A$11:$A$14577,'MONTHLY DATA'!$A194,'WEEKLY DATA'!$B$11:$B$14577,'MONTHLY DATA'!$B194)</f>
        <v>506.875</v>
      </c>
      <c r="EQ194" s="211">
        <f t="shared" ref="EQ194" si="615">EP194/EP193-1</f>
        <v>-6.1274509803921351E-3</v>
      </c>
      <c r="ER194" s="78">
        <f>AVERAGEIFS('WEEKLY DATA'!ER$11:ER$14577,'WEEKLY DATA'!$A$11:$A$14577,'MONTHLY DATA'!$A194,'WEEKLY DATA'!$B$11:$B$14577,'MONTHLY DATA'!$B194)</f>
        <v>318.125</v>
      </c>
      <c r="ES194" s="78">
        <f>AVERAGEIFS('WEEKLY DATA'!ES$11:ES$14577,'WEEKLY DATA'!$A$11:$A$14577,'MONTHLY DATA'!$A194,'WEEKLY DATA'!$B$11:$B$14577,'MONTHLY DATA'!$B194)</f>
        <v>328.125</v>
      </c>
      <c r="ET194" s="78">
        <f>AVERAGEIFS('WEEKLY DATA'!ET$11:ET$14577,'WEEKLY DATA'!$A$11:$A$14577,'MONTHLY DATA'!$A194,'WEEKLY DATA'!$B$11:$B$14577,'MONTHLY DATA'!$B194)</f>
        <v>323.125</v>
      </c>
      <c r="EU194" s="211">
        <f t="shared" ref="EU194" si="616">ET194/ET193-1</f>
        <v>0</v>
      </c>
      <c r="EV194" s="78">
        <f>AVERAGEIFS('WEEKLY DATA'!EV$11:EV$14577,'WEEKLY DATA'!$A$11:$A$14577,'MONTHLY DATA'!$A194,'WEEKLY DATA'!$B$11:$B$14577,'MONTHLY DATA'!$B194)</f>
        <v>323.125</v>
      </c>
      <c r="EW194" s="78">
        <f>AVERAGEIFS('WEEKLY DATA'!EW$11:EW$14577,'WEEKLY DATA'!$A$11:$A$14577,'MONTHLY DATA'!$A194,'WEEKLY DATA'!$B$11:$B$14577,'MONTHLY DATA'!$B194)</f>
        <v>333.125</v>
      </c>
      <c r="EX194" s="78">
        <f>AVERAGEIFS('WEEKLY DATA'!EX$11:EX$14577,'WEEKLY DATA'!$A$11:$A$14577,'MONTHLY DATA'!$A194,'WEEKLY DATA'!$B$11:$B$14577,'MONTHLY DATA'!$B194)</f>
        <v>328.125</v>
      </c>
      <c r="EY194" s="211">
        <f t="shared" ref="EY194" si="617">EX194/EX193-1</f>
        <v>-1.1299435028248594E-2</v>
      </c>
      <c r="EZ194" s="78">
        <f>AVERAGEIFS('WEEKLY DATA'!EZ$11:EZ$14577,'WEEKLY DATA'!$A$11:$A$14577,'MONTHLY DATA'!$A194,'WEEKLY DATA'!$B$11:$B$14577,'MONTHLY DATA'!$B194)</f>
        <v>338.75</v>
      </c>
      <c r="FA194" s="78">
        <f>AVERAGEIFS('WEEKLY DATA'!FA$11:FA$14577,'WEEKLY DATA'!$A$11:$A$14577,'MONTHLY DATA'!$A194,'WEEKLY DATA'!$B$11:$B$14577,'MONTHLY DATA'!$B194)</f>
        <v>348.75</v>
      </c>
      <c r="FB194" s="78">
        <f>AVERAGEIFS('WEEKLY DATA'!FB$11:FB$14577,'WEEKLY DATA'!$A$11:$A$14577,'MONTHLY DATA'!$A194,'WEEKLY DATA'!$B$11:$B$14577,'MONTHLY DATA'!$B194)</f>
        <v>343.75</v>
      </c>
      <c r="FC194" s="211">
        <f t="shared" ref="FC194" si="618">FB194/FB193-1</f>
        <v>9.1743119266054496E-3</v>
      </c>
      <c r="FD194" s="78">
        <f>AVERAGEIFS('WEEKLY DATA'!FD$11:FD$14577,'WEEKLY DATA'!$A$11:$A$14577,'MONTHLY DATA'!$A194,'WEEKLY DATA'!$B$11:$B$14577,'MONTHLY DATA'!$B194)</f>
        <v>382.5</v>
      </c>
      <c r="FE194" s="78">
        <f>AVERAGEIFS('WEEKLY DATA'!FE$11:FE$14577,'WEEKLY DATA'!$A$11:$A$14577,'MONTHLY DATA'!$A194,'WEEKLY DATA'!$B$11:$B$14577,'MONTHLY DATA'!$B194)</f>
        <v>392.5</v>
      </c>
      <c r="FF194" s="78">
        <f>AVERAGEIFS('WEEKLY DATA'!FF$11:FF$14577,'WEEKLY DATA'!$A$11:$A$14577,'MONTHLY DATA'!$A194,'WEEKLY DATA'!$B$11:$B$14577,'MONTHLY DATA'!$B194)</f>
        <v>387.5</v>
      </c>
      <c r="FG194" s="211">
        <f t="shared" ref="FG194" si="619">FF194/FF193-1</f>
        <v>6.4935064935065512E-3</v>
      </c>
      <c r="FH194" s="78">
        <f>AVERAGEIFS('WEEKLY DATA'!FH$11:FH$14577,'WEEKLY DATA'!$A$11:$A$14577,'MONTHLY DATA'!$A194,'WEEKLY DATA'!$B$11:$B$14577,'MONTHLY DATA'!$B194)</f>
        <v>342.5</v>
      </c>
      <c r="FI194" s="78">
        <f>AVERAGEIFS('WEEKLY DATA'!FI$11:FI$14577,'WEEKLY DATA'!$A$11:$A$14577,'MONTHLY DATA'!$A194,'WEEKLY DATA'!$B$11:$B$14577,'MONTHLY DATA'!$B194)</f>
        <v>352.5</v>
      </c>
      <c r="FJ194" s="78">
        <f>AVERAGEIFS('WEEKLY DATA'!FJ$11:FJ$14577,'WEEKLY DATA'!$A$11:$A$14577,'MONTHLY DATA'!$A194,'WEEKLY DATA'!$B$11:$B$14577,'MONTHLY DATA'!$B194)</f>
        <v>347.5</v>
      </c>
      <c r="FK194" s="211">
        <f t="shared" ref="FK194" si="620">FJ194/FJ193-1</f>
        <v>-7.1428571428571175E-3</v>
      </c>
      <c r="FL194" s="169">
        <f>AVERAGEIFS('WEEKLY DATA'!FL$11:FL$14577,'WEEKLY DATA'!$A$11:$A$14577,'MONTHLY DATA'!$A194,'WEEKLY DATA'!$B$11:$B$14577,'MONTHLY DATA'!$B194)</f>
        <v>356.25</v>
      </c>
      <c r="FM194" s="78">
        <f>AVERAGEIFS('WEEKLY DATA'!FM$11:FM$14577,'WEEKLY DATA'!$A$11:$A$14577,'MONTHLY DATA'!$A194,'WEEKLY DATA'!$B$11:$B$14577,'MONTHLY DATA'!$B194)</f>
        <v>366.25</v>
      </c>
      <c r="FN194" s="78">
        <f>AVERAGEIFS('WEEKLY DATA'!FN$11:FN$14577,'WEEKLY DATA'!$A$11:$A$14577,'MONTHLY DATA'!$A194,'WEEKLY DATA'!$B$11:$B$14577,'MONTHLY DATA'!$B194)</f>
        <v>361.25</v>
      </c>
      <c r="FO194" s="211">
        <f t="shared" ref="FO194" si="621">FN194/FN193-1</f>
        <v>3.4722222222223209E-3</v>
      </c>
      <c r="FP194" s="78"/>
      <c r="FQ194" s="132"/>
      <c r="FR194" s="79"/>
      <c r="FS194" s="155"/>
      <c r="FT194" s="169">
        <f>AVERAGEIFS('WEEKLY DATA'!FT$11:FT$14577,'WEEKLY DATA'!$A$11:$A$14577,'MONTHLY DATA'!$A194,'WEEKLY DATA'!$B$11:$B$14577,'MONTHLY DATA'!$B194)</f>
        <v>489.375</v>
      </c>
      <c r="FU194" s="78">
        <f>AVERAGEIFS('WEEKLY DATA'!FU$11:FU$14577,'WEEKLY DATA'!$A$11:$A$14577,'MONTHLY DATA'!$A194,'WEEKLY DATA'!$B$11:$B$14577,'MONTHLY DATA'!$B194)</f>
        <v>499.375</v>
      </c>
      <c r="FV194" s="78">
        <f>AVERAGEIFS('WEEKLY DATA'!FV$11:FV$14577,'WEEKLY DATA'!$A$11:$A$14577,'MONTHLY DATA'!$A194,'WEEKLY DATA'!$B$11:$B$14577,'MONTHLY DATA'!$B194)</f>
        <v>494.375</v>
      </c>
      <c r="FW194" s="211">
        <f t="shared" ref="FW194" si="622">FV194/FV193-1</f>
        <v>-2.5220680958385477E-3</v>
      </c>
      <c r="FX194" s="169">
        <f>AVERAGEIFS('WEEKLY DATA'!FX$11:FX$14577,'WEEKLY DATA'!$A$11:$A$14577,'MONTHLY DATA'!$A194,'WEEKLY DATA'!$B$11:$B$14577,'MONTHLY DATA'!$B194)</f>
        <v>376.25</v>
      </c>
      <c r="FY194" s="78">
        <f>AVERAGEIFS('WEEKLY DATA'!FY$11:FY$14577,'WEEKLY DATA'!$A$11:$A$14577,'MONTHLY DATA'!$A194,'WEEKLY DATA'!$B$11:$B$14577,'MONTHLY DATA'!$B194)</f>
        <v>386.25</v>
      </c>
      <c r="FZ194" s="78">
        <f>AVERAGEIFS('WEEKLY DATA'!FZ$11:FZ$14577,'WEEKLY DATA'!$A$11:$A$14577,'MONTHLY DATA'!$A194,'WEEKLY DATA'!$B$11:$B$14577,'MONTHLY DATA'!$B194)</f>
        <v>381.25</v>
      </c>
      <c r="GA194" s="211">
        <f t="shared" ref="GA194" si="623">FZ194/FZ193-1</f>
        <v>-3.6334913112164302E-2</v>
      </c>
      <c r="GB194" s="169">
        <f>AVERAGEIFS('WEEKLY DATA'!GB$11:GB$14577,'WEEKLY DATA'!$A$11:$A$14577,'MONTHLY DATA'!$A194,'WEEKLY DATA'!$B$11:$B$14577,'MONTHLY DATA'!$B194)</f>
        <v>458.125</v>
      </c>
      <c r="GC194" s="78">
        <f>AVERAGEIFS('WEEKLY DATA'!GC$11:GC$14577,'WEEKLY DATA'!$A$11:$A$14577,'MONTHLY DATA'!$A194,'WEEKLY DATA'!$B$11:$B$14577,'MONTHLY DATA'!$B194)</f>
        <v>468.125</v>
      </c>
      <c r="GD194" s="78">
        <f>AVERAGEIFS('WEEKLY DATA'!GD$11:GD$14577,'WEEKLY DATA'!$A$11:$A$14577,'MONTHLY DATA'!$A194,'WEEKLY DATA'!$B$11:$B$14577,'MONTHLY DATA'!$B194)</f>
        <v>463.125</v>
      </c>
      <c r="GE194" s="211">
        <f t="shared" ref="GE194" si="624">GD194/GD193-1</f>
        <v>6.7934782608696231E-3</v>
      </c>
      <c r="GF194" s="169">
        <f>AVERAGEIFS('WEEKLY DATA'!GF$11:GF$14577,'WEEKLY DATA'!$A$11:$A$14577,'MONTHLY DATA'!$A194,'WEEKLY DATA'!$B$11:$B$14577,'MONTHLY DATA'!$B194)</f>
        <v>442.5</v>
      </c>
      <c r="GG194" s="78">
        <f>AVERAGEIFS('WEEKLY DATA'!GG$11:GG$14577,'WEEKLY DATA'!$A$11:$A$14577,'MONTHLY DATA'!$A194,'WEEKLY DATA'!$B$11:$B$14577,'MONTHLY DATA'!$B194)</f>
        <v>452.5</v>
      </c>
      <c r="GH194" s="78">
        <f>AVERAGEIFS('WEEKLY DATA'!GH$11:GH$14577,'WEEKLY DATA'!$A$11:$A$14577,'MONTHLY DATA'!$A194,'WEEKLY DATA'!$B$11:$B$14577,'MONTHLY DATA'!$B194)</f>
        <v>447.5</v>
      </c>
      <c r="GI194" s="211">
        <f t="shared" ref="GI194" si="625">GH194/GH193-1</f>
        <v>3.0215827338129442E-2</v>
      </c>
      <c r="GJ194" s="169">
        <f>AVERAGEIFS('WEEKLY DATA'!GJ$11:GJ$14577,'WEEKLY DATA'!$A$11:$A$14577,'MONTHLY DATA'!$A194,'WEEKLY DATA'!$B$11:$B$14577,'MONTHLY DATA'!$B194)</f>
        <v>352.5</v>
      </c>
      <c r="GK194" s="78">
        <f>AVERAGEIFS('WEEKLY DATA'!GK$11:GK$14577,'WEEKLY DATA'!$A$11:$A$14577,'MONTHLY DATA'!$A194,'WEEKLY DATA'!$B$11:$B$14577,'MONTHLY DATA'!$B194)</f>
        <v>362.5</v>
      </c>
      <c r="GL194" s="78">
        <f>AVERAGEIFS('WEEKLY DATA'!GL$11:GL$14577,'WEEKLY DATA'!$A$11:$A$14577,'MONTHLY DATA'!$A194,'WEEKLY DATA'!$B$11:$B$14577,'MONTHLY DATA'!$B194)</f>
        <v>357.5</v>
      </c>
      <c r="GM194" s="211">
        <f t="shared" ref="GM194" si="626">GL194/GL193-1</f>
        <v>5.2724077328647478E-3</v>
      </c>
      <c r="GN194" s="169">
        <f>AVERAGEIFS('WEEKLY DATA'!GN$11:GN$14577,'WEEKLY DATA'!$A$11:$A$14577,'MONTHLY DATA'!$A194,'WEEKLY DATA'!$B$11:$B$14577,'MONTHLY DATA'!$B194)</f>
        <v>561.875</v>
      </c>
      <c r="GO194" s="78">
        <f>AVERAGEIFS('WEEKLY DATA'!GO$11:GO$14577,'WEEKLY DATA'!$A$11:$A$14577,'MONTHLY DATA'!$A194,'WEEKLY DATA'!$B$11:$B$14577,'MONTHLY DATA'!$B194)</f>
        <v>571.875</v>
      </c>
      <c r="GP194" s="78">
        <f>AVERAGEIFS('WEEKLY DATA'!GP$11:GP$14577,'WEEKLY DATA'!$A$11:$A$14577,'MONTHLY DATA'!$A194,'WEEKLY DATA'!$B$11:$B$14577,'MONTHLY DATA'!$B194)</f>
        <v>566.875</v>
      </c>
      <c r="GQ194" s="211">
        <f t="shared" ref="GQ194" si="627">GP194/GP193-1</f>
        <v>-5.482456140350922E-3</v>
      </c>
    </row>
    <row r="195" spans="1:199" ht="15.5" x14ac:dyDescent="0.35">
      <c r="A195">
        <f t="shared" si="106"/>
        <v>5</v>
      </c>
      <c r="B195">
        <f t="shared" si="107"/>
        <v>2025</v>
      </c>
      <c r="C195" s="86">
        <v>45778</v>
      </c>
      <c r="D195" s="78">
        <f>AVERAGEIFS('WEEKLY DATA'!D$11:D$14577,'WEEKLY DATA'!$A$11:$A$14577,'MONTHLY DATA'!$A195,'WEEKLY DATA'!$B$11:$B$14577,'MONTHLY DATA'!$B195)</f>
        <v>387.5</v>
      </c>
      <c r="E195" s="78">
        <f>AVERAGEIFS('WEEKLY DATA'!E$11:E$14577,'WEEKLY DATA'!$A$11:$A$14577,'MONTHLY DATA'!$A195,'WEEKLY DATA'!$B$11:$B$14577,'MONTHLY DATA'!$B195)</f>
        <v>397.5</v>
      </c>
      <c r="F195" s="78">
        <f>AVERAGEIFS('WEEKLY DATA'!F$11:F$14577,'WEEKLY DATA'!$A$11:$A$14577,'MONTHLY DATA'!$A195,'WEEKLY DATA'!$B$11:$B$14577,'MONTHLY DATA'!$B195)</f>
        <v>392.5</v>
      </c>
      <c r="G195" s="211">
        <f t="shared" ref="G195" si="628">F195/F194-1</f>
        <v>-7.89889415481837E-3</v>
      </c>
      <c r="H195" s="169">
        <f>AVERAGEIFS('WEEKLY DATA'!H$11:H$14577,'WEEKLY DATA'!$A$11:$A$14577,'MONTHLY DATA'!$A195,'WEEKLY DATA'!$B$11:$B$14577,'MONTHLY DATA'!$B195)</f>
        <v>367.5</v>
      </c>
      <c r="I195" s="78">
        <f>AVERAGEIFS('WEEKLY DATA'!I$11:I$14577,'WEEKLY DATA'!$A$11:$A$14577,'MONTHLY DATA'!$A195,'WEEKLY DATA'!$B$11:$B$14577,'MONTHLY DATA'!$B195)</f>
        <v>377.5</v>
      </c>
      <c r="J195" s="78">
        <f>AVERAGEIFS('WEEKLY DATA'!J$11:J$14577,'WEEKLY DATA'!$A$11:$A$14577,'MONTHLY DATA'!$A195,'WEEKLY DATA'!$B$11:$B$14577,'MONTHLY DATA'!$B195)</f>
        <v>372.5</v>
      </c>
      <c r="K195" s="211">
        <f t="shared" ref="K195" si="629">J195/J194-1</f>
        <v>-8.3194675540765317E-3</v>
      </c>
      <c r="L195" s="169">
        <f>AVERAGEIFS('WEEKLY DATA'!L$11:L$14577,'WEEKLY DATA'!$A$11:$A$14577,'MONTHLY DATA'!$A195,'WEEKLY DATA'!$B$11:$B$14577,'MONTHLY DATA'!$B195)</f>
        <v>410</v>
      </c>
      <c r="M195" s="78">
        <f>AVERAGEIFS('WEEKLY DATA'!M$11:M$14577,'WEEKLY DATA'!$A$11:$A$14577,'MONTHLY DATA'!$A195,'WEEKLY DATA'!$B$11:$B$14577,'MONTHLY DATA'!$B195)</f>
        <v>420</v>
      </c>
      <c r="N195" s="78">
        <f>AVERAGEIFS('WEEKLY DATA'!N$11:N$14577,'WEEKLY DATA'!$A$11:$A$14577,'MONTHLY DATA'!$A195,'WEEKLY DATA'!$B$11:$B$14577,'MONTHLY DATA'!$B195)</f>
        <v>415</v>
      </c>
      <c r="O195" s="211">
        <f t="shared" ref="O195" si="630">N195/N194-1</f>
        <v>1.2195121951219523E-2</v>
      </c>
      <c r="P195" s="169">
        <f>AVERAGEIFS('WEEKLY DATA'!P$11:P$14577,'WEEKLY DATA'!$A$11:$A$14577,'MONTHLY DATA'!$A195,'WEEKLY DATA'!$B$11:$B$14577,'MONTHLY DATA'!$B195)</f>
        <v>401.25</v>
      </c>
      <c r="Q195" s="78">
        <f>AVERAGEIFS('WEEKLY DATA'!Q$11:Q$14577,'WEEKLY DATA'!$A$11:$A$14577,'MONTHLY DATA'!$A195,'WEEKLY DATA'!$B$11:$B$14577,'MONTHLY DATA'!$B195)</f>
        <v>411.25</v>
      </c>
      <c r="R195" s="78">
        <f>AVERAGEIFS('WEEKLY DATA'!R$11:R$14577,'WEEKLY DATA'!$A$11:$A$14577,'MONTHLY DATA'!$A195,'WEEKLY DATA'!$B$11:$B$14577,'MONTHLY DATA'!$B195)</f>
        <v>406.25</v>
      </c>
      <c r="S195" s="211">
        <f t="shared" ref="S195" si="631">R195/R194-1</f>
        <v>0</v>
      </c>
      <c r="T195" s="169">
        <f>AVERAGEIFS('WEEKLY DATA'!T$11:T$14577,'WEEKLY DATA'!$A$11:$A$14577,'MONTHLY DATA'!$A195,'WEEKLY DATA'!$B$11:$B$14577,'MONTHLY DATA'!$B195)</f>
        <v>342.5</v>
      </c>
      <c r="U195" s="78">
        <f>AVERAGEIFS('WEEKLY DATA'!U$11:U$14577,'WEEKLY DATA'!$A$11:$A$14577,'MONTHLY DATA'!$A195,'WEEKLY DATA'!$B$11:$B$14577,'MONTHLY DATA'!$B195)</f>
        <v>352.5</v>
      </c>
      <c r="V195" s="78">
        <f>AVERAGEIFS('WEEKLY DATA'!V$11:V$14577,'WEEKLY DATA'!$A$11:$A$14577,'MONTHLY DATA'!$A195,'WEEKLY DATA'!$B$11:$B$14577,'MONTHLY DATA'!$B195)</f>
        <v>347.5</v>
      </c>
      <c r="W195" s="211">
        <f t="shared" ref="W195" si="632">V195/V194-1</f>
        <v>-2.1126760563380254E-2</v>
      </c>
      <c r="X195" s="169">
        <f>AVERAGEIFS('WEEKLY DATA'!X$11:X$14577,'WEEKLY DATA'!$A$11:$A$14577,'MONTHLY DATA'!$A195,'WEEKLY DATA'!$B$11:$B$14577,'MONTHLY DATA'!$B195)</f>
        <v>327.5</v>
      </c>
      <c r="Y195" s="78">
        <f>AVERAGEIFS('WEEKLY DATA'!Y$11:Y$14577,'WEEKLY DATA'!$A$11:$A$14577,'MONTHLY DATA'!$A195,'WEEKLY DATA'!$B$11:$B$14577,'MONTHLY DATA'!$B195)</f>
        <v>337.5</v>
      </c>
      <c r="Z195" s="78">
        <f>AVERAGEIFS('WEEKLY DATA'!Z$11:Z$14577,'WEEKLY DATA'!$A$11:$A$14577,'MONTHLY DATA'!$A195,'WEEKLY DATA'!$B$11:$B$14577,'MONTHLY DATA'!$B195)</f>
        <v>332.5</v>
      </c>
      <c r="AA195" s="211">
        <f t="shared" ref="AA195" si="633">Z195/Z194-1</f>
        <v>-1.8761726078799779E-3</v>
      </c>
      <c r="AB195" s="169">
        <f>AVERAGEIFS('WEEKLY DATA'!AB$11:AB$14577,'WEEKLY DATA'!$A$11:$A$14577,'MONTHLY DATA'!$A195,'WEEKLY DATA'!$B$11:$B$14577,'MONTHLY DATA'!$B195)</f>
        <v>390</v>
      </c>
      <c r="AC195" s="78">
        <f>AVERAGEIFS('WEEKLY DATA'!AC$11:AC$14577,'WEEKLY DATA'!$A$11:$A$14577,'MONTHLY DATA'!$A195,'WEEKLY DATA'!$B$11:$B$14577,'MONTHLY DATA'!$B195)</f>
        <v>400</v>
      </c>
      <c r="AD195" s="78">
        <f>AVERAGEIFS('WEEKLY DATA'!AD$11:AD$14577,'WEEKLY DATA'!$A$11:$A$14577,'MONTHLY DATA'!$A195,'WEEKLY DATA'!$B$11:$B$14577,'MONTHLY DATA'!$B195)</f>
        <v>395</v>
      </c>
      <c r="AE195" s="211">
        <f t="shared" ref="AE195" si="634">AD195/AD194-1</f>
        <v>1.2820512820512775E-2</v>
      </c>
      <c r="AF195" s="169">
        <f>AVERAGEIFS('WEEKLY DATA'!AF$11:AF$14577,'WEEKLY DATA'!$A$11:$A$14577,'MONTHLY DATA'!$A195,'WEEKLY DATA'!$B$11:$B$14577,'MONTHLY DATA'!$B195)</f>
        <v>352.5</v>
      </c>
      <c r="AG195" s="78">
        <f>AVERAGEIFS('WEEKLY DATA'!AG$11:AG$14577,'WEEKLY DATA'!$A$11:$A$14577,'MONTHLY DATA'!$A195,'WEEKLY DATA'!$B$11:$B$14577,'MONTHLY DATA'!$B195)</f>
        <v>362.5</v>
      </c>
      <c r="AH195" s="78">
        <f>AVERAGEIFS('WEEKLY DATA'!AH$11:AH$14577,'WEEKLY DATA'!$A$11:$A$14577,'MONTHLY DATA'!$A195,'WEEKLY DATA'!$B$11:$B$14577,'MONTHLY DATA'!$B195)</f>
        <v>357.5</v>
      </c>
      <c r="AI195" s="211">
        <f t="shared" ref="AI195" si="635">AH195/AH194-1</f>
        <v>-2.2222222222222254E-2</v>
      </c>
      <c r="AJ195" s="169">
        <f>AVERAGEIFS('WEEKLY DATA'!AJ$11:AJ$14577,'WEEKLY DATA'!$A$11:$A$14577,'MONTHLY DATA'!$A195,'WEEKLY DATA'!$B$11:$B$14577,'MONTHLY DATA'!$B195)</f>
        <v>333.75</v>
      </c>
      <c r="AK195" s="78">
        <f>AVERAGEIFS('WEEKLY DATA'!AK$11:AK$14577,'WEEKLY DATA'!$A$11:$A$14577,'MONTHLY DATA'!$A195,'WEEKLY DATA'!$B$11:$B$14577,'MONTHLY DATA'!$B195)</f>
        <v>343.75</v>
      </c>
      <c r="AL195" s="78">
        <f>AVERAGEIFS('WEEKLY DATA'!AL$11:AL$14577,'WEEKLY DATA'!$A$11:$A$14577,'MONTHLY DATA'!$A195,'WEEKLY DATA'!$B$11:$B$14577,'MONTHLY DATA'!$B195)</f>
        <v>338.75</v>
      </c>
      <c r="AM195" s="212">
        <f t="shared" ref="AM195" si="636">AL195/AL194-1</f>
        <v>-3.214285714285714E-2</v>
      </c>
      <c r="AN195" s="169">
        <f>AVERAGEIFS('WEEKLY DATA'!AN$11:AN$14577,'WEEKLY DATA'!$A$11:$A$14577,'MONTHLY DATA'!$A195,'WEEKLY DATA'!$B$11:$B$14577,'MONTHLY DATA'!$B195)</f>
        <v>326.25</v>
      </c>
      <c r="AO195" s="78">
        <f>AVERAGEIFS('WEEKLY DATA'!AO$11:AO$14577,'WEEKLY DATA'!$A$11:$A$14577,'MONTHLY DATA'!$A195,'WEEKLY DATA'!$B$11:$B$14577,'MONTHLY DATA'!$B195)</f>
        <v>336.25</v>
      </c>
      <c r="AP195" s="78">
        <f>AVERAGEIFS('WEEKLY DATA'!AP$11:AP$14577,'WEEKLY DATA'!$A$11:$A$14577,'MONTHLY DATA'!$A195,'WEEKLY DATA'!$B$11:$B$14577,'MONTHLY DATA'!$B195)</f>
        <v>331.25</v>
      </c>
      <c r="AQ195" s="211">
        <f t="shared" ref="AQ195" si="637">AP195/AP194-1</f>
        <v>-5.6285178236398226E-3</v>
      </c>
      <c r="AR195" s="169">
        <f>AVERAGEIFS('WEEKLY DATA'!AR$11:AR$14577,'WEEKLY DATA'!$A$11:$A$14577,'MONTHLY DATA'!$A195,'WEEKLY DATA'!$B$11:$B$14577,'MONTHLY DATA'!$B195)</f>
        <v>405</v>
      </c>
      <c r="AS195" s="78">
        <f>AVERAGEIFS('WEEKLY DATA'!AS$11:AS$14577,'WEEKLY DATA'!$A$11:$A$14577,'MONTHLY DATA'!$A195,'WEEKLY DATA'!$B$11:$B$14577,'MONTHLY DATA'!$B195)</f>
        <v>415</v>
      </c>
      <c r="AT195" s="78">
        <f>AVERAGEIFS('WEEKLY DATA'!AT$11:AT$14577,'WEEKLY DATA'!$A$11:$A$14577,'MONTHLY DATA'!$A195,'WEEKLY DATA'!$B$11:$B$14577,'MONTHLY DATA'!$B195)</f>
        <v>410</v>
      </c>
      <c r="AU195" s="211">
        <f t="shared" ref="AU195" si="638">AT195/AT194-1</f>
        <v>1.2345679012345734E-2</v>
      </c>
      <c r="AV195" s="169">
        <f>AVERAGEIFS('WEEKLY DATA'!AV$11:AV$14577,'WEEKLY DATA'!$A$11:$A$14577,'MONTHLY DATA'!$A195,'WEEKLY DATA'!$B$11:$B$14577,'MONTHLY DATA'!$B195)</f>
        <v>352.5</v>
      </c>
      <c r="AW195" s="78">
        <f>AVERAGEIFS('WEEKLY DATA'!AW$11:AW$14577,'WEEKLY DATA'!$A$11:$A$14577,'MONTHLY DATA'!$A195,'WEEKLY DATA'!$B$11:$B$14577,'MONTHLY DATA'!$B195)</f>
        <v>362.5</v>
      </c>
      <c r="AX195" s="78">
        <f>AVERAGEIFS('WEEKLY DATA'!AX$11:AX$14577,'WEEKLY DATA'!$A$11:$A$14577,'MONTHLY DATA'!$A195,'WEEKLY DATA'!$B$11:$B$14577,'MONTHLY DATA'!$B195)</f>
        <v>357.5</v>
      </c>
      <c r="AY195" s="211">
        <f t="shared" ref="AY195" si="639">AX195/AX194-1</f>
        <v>-2.3890784982935176E-2</v>
      </c>
      <c r="AZ195" s="169">
        <f>AVERAGEIFS('WEEKLY DATA'!AZ$11:AZ$14577,'WEEKLY DATA'!$A$11:$A$14577,'MONTHLY DATA'!$A195,'WEEKLY DATA'!$B$11:$B$14577,'MONTHLY DATA'!$B195)</f>
        <v>317.5</v>
      </c>
      <c r="BA195" s="78">
        <f>AVERAGEIFS('WEEKLY DATA'!BA$11:BA$14577,'WEEKLY DATA'!$A$11:$A$14577,'MONTHLY DATA'!$A195,'WEEKLY DATA'!$B$11:$B$14577,'MONTHLY DATA'!$B195)</f>
        <v>327.5</v>
      </c>
      <c r="BB195" s="78">
        <f>AVERAGEIFS('WEEKLY DATA'!BB$11:BB$14577,'WEEKLY DATA'!$A$11:$A$14577,'MONTHLY DATA'!$A195,'WEEKLY DATA'!$B$11:$B$14577,'MONTHLY DATA'!$B195)</f>
        <v>322.5</v>
      </c>
      <c r="BC195" s="211">
        <f t="shared" ref="BC195" si="640">BB195/BB194-1</f>
        <v>-5.3211009174311874E-2</v>
      </c>
      <c r="BD195" s="169">
        <f>AVERAGEIFS('WEEKLY DATA'!BD$11:BD$14577,'WEEKLY DATA'!$A$11:$A$14577,'MONTHLY DATA'!$A195,'WEEKLY DATA'!$B$11:$B$14577,'MONTHLY DATA'!$B195)</f>
        <v>310</v>
      </c>
      <c r="BE195" s="78">
        <f>AVERAGEIFS('WEEKLY DATA'!BE$11:BE$14577,'WEEKLY DATA'!$A$11:$A$14577,'MONTHLY DATA'!$A195,'WEEKLY DATA'!$B$11:$B$14577,'MONTHLY DATA'!$B195)</f>
        <v>320</v>
      </c>
      <c r="BF195" s="78">
        <f>AVERAGEIFS('WEEKLY DATA'!BF$11:BF$14577,'WEEKLY DATA'!$A$11:$A$14577,'MONTHLY DATA'!$A195,'WEEKLY DATA'!$B$11:$B$14577,'MONTHLY DATA'!$B195)</f>
        <v>315</v>
      </c>
      <c r="BG195" s="211">
        <f t="shared" ref="BG195" si="641">BF195/BF194-1</f>
        <v>2.2312373225152227E-2</v>
      </c>
      <c r="BH195" s="169">
        <f>AVERAGEIFS('WEEKLY DATA'!BH$11:BH$14577,'WEEKLY DATA'!$A$11:$A$14577,'MONTHLY DATA'!$A195,'WEEKLY DATA'!$B$11:$B$14577,'MONTHLY DATA'!$B195)</f>
        <v>380</v>
      </c>
      <c r="BI195" s="78">
        <f>AVERAGEIFS('WEEKLY DATA'!BI$11:BI$14577,'WEEKLY DATA'!$A$11:$A$14577,'MONTHLY DATA'!$A195,'WEEKLY DATA'!$B$11:$B$14577,'MONTHLY DATA'!$B195)</f>
        <v>390</v>
      </c>
      <c r="BJ195" s="78">
        <f>AVERAGEIFS('WEEKLY DATA'!BJ$11:BJ$14577,'WEEKLY DATA'!$A$11:$A$14577,'MONTHLY DATA'!$A195,'WEEKLY DATA'!$B$11:$B$14577,'MONTHLY DATA'!$B195)</f>
        <v>385</v>
      </c>
      <c r="BK195" s="211">
        <f t="shared" ref="BK195" si="642">BJ195/BJ194-1</f>
        <v>1.3157894736842035E-2</v>
      </c>
      <c r="BL195" s="169">
        <f>AVERAGEIFS('WEEKLY DATA'!BL$11:BL$14577,'WEEKLY DATA'!$A$11:$A$14577,'MONTHLY DATA'!$A195,'WEEKLY DATA'!$B$11:$B$14577,'MONTHLY DATA'!$B195)</f>
        <v>363.75</v>
      </c>
      <c r="BM195" s="78">
        <f>AVERAGEIFS('WEEKLY DATA'!BM$11:BM$14577,'WEEKLY DATA'!$A$11:$A$14577,'MONTHLY DATA'!$A195,'WEEKLY DATA'!$B$11:$B$14577,'MONTHLY DATA'!$B195)</f>
        <v>373.75</v>
      </c>
      <c r="BN195" s="78">
        <f>AVERAGEIFS('WEEKLY DATA'!BN$11:BN$14577,'WEEKLY DATA'!$A$11:$A$14577,'MONTHLY DATA'!$A195,'WEEKLY DATA'!$B$11:$B$14577,'MONTHLY DATA'!$B195)</f>
        <v>368.75</v>
      </c>
      <c r="BO195" s="211">
        <f t="shared" ref="BO195" si="643">BN195/BN194-1</f>
        <v>-5.0590219224283528E-3</v>
      </c>
      <c r="BP195" s="78">
        <f>AVERAGEIFS('WEEKLY DATA'!BP$11:BP$14577,'WEEKLY DATA'!$A$11:$A$14577,'MONTHLY DATA'!$A195,'WEEKLY DATA'!$B$11:$B$14577,'MONTHLY DATA'!$B195)</f>
        <v>353.75</v>
      </c>
      <c r="BQ195" s="78">
        <f>AVERAGEIFS('WEEKLY DATA'!BQ$11:BQ$14577,'WEEKLY DATA'!$A$11:$A$14577,'MONTHLY DATA'!$A195,'WEEKLY DATA'!$B$11:$B$14577,'MONTHLY DATA'!$B195)</f>
        <v>363.75</v>
      </c>
      <c r="BR195" s="78">
        <f>AVERAGEIFS('WEEKLY DATA'!BR$11:BR$14577,'WEEKLY DATA'!$A$11:$A$14577,'MONTHLY DATA'!$A195,'WEEKLY DATA'!$B$11:$B$14577,'MONTHLY DATA'!$B195)</f>
        <v>358.75</v>
      </c>
      <c r="BS195" s="211">
        <f t="shared" ref="BS195" si="644">BR195/BR194-1</f>
        <v>2.3172905525846721E-2</v>
      </c>
      <c r="BT195" s="78">
        <f>AVERAGEIFS('WEEKLY DATA'!BT$11:BT$14577,'WEEKLY DATA'!$A$11:$A$14577,'MONTHLY DATA'!$A195,'WEEKLY DATA'!$B$11:$B$14577,'MONTHLY DATA'!$B195)</f>
        <v>320</v>
      </c>
      <c r="BU195" s="78">
        <f>AVERAGEIFS('WEEKLY DATA'!BU$11:BU$14577,'WEEKLY DATA'!$A$11:$A$14577,'MONTHLY DATA'!$A195,'WEEKLY DATA'!$B$11:$B$14577,'MONTHLY DATA'!$B195)</f>
        <v>330</v>
      </c>
      <c r="BV195" s="78">
        <f>AVERAGEIFS('WEEKLY DATA'!BV$11:BV$14577,'WEEKLY DATA'!$A$11:$A$14577,'MONTHLY DATA'!$A195,'WEEKLY DATA'!$B$11:$B$14577,'MONTHLY DATA'!$B195)</f>
        <v>325</v>
      </c>
      <c r="BW195" s="211">
        <f t="shared" ref="BW195" si="645">BV195/BV194-1</f>
        <v>1.7612524461839474E-2</v>
      </c>
      <c r="BX195" s="78">
        <f>AVERAGEIFS('WEEKLY DATA'!BX$11:BX$14577,'WEEKLY DATA'!$A$11:$A$14577,'MONTHLY DATA'!$A195,'WEEKLY DATA'!$B$11:$B$14577,'MONTHLY DATA'!$B195)</f>
        <v>361.25</v>
      </c>
      <c r="BY195" s="78">
        <f>AVERAGEIFS('WEEKLY DATA'!BY$11:BY$14577,'WEEKLY DATA'!$A$11:$A$14577,'MONTHLY DATA'!$A195,'WEEKLY DATA'!$B$11:$B$14577,'MONTHLY DATA'!$B195)</f>
        <v>371.25</v>
      </c>
      <c r="BZ195" s="78">
        <f>AVERAGEIFS('WEEKLY DATA'!BZ$11:BZ$14577,'WEEKLY DATA'!$A$11:$A$14577,'MONTHLY DATA'!$A195,'WEEKLY DATA'!$B$11:$B$14577,'MONTHLY DATA'!$B195)</f>
        <v>366.25</v>
      </c>
      <c r="CA195" s="211">
        <f t="shared" ref="CA195" si="646">BZ195/BZ194-1</f>
        <v>5.017921146953408E-2</v>
      </c>
      <c r="CB195" s="78">
        <f>AVERAGEIFS('WEEKLY DATA'!CB$11:CB$14577,'WEEKLY DATA'!$A$11:$A$14577,'MONTHLY DATA'!$A195,'WEEKLY DATA'!$B$11:$B$14577,'MONTHLY DATA'!$B195)</f>
        <v>471.25</v>
      </c>
      <c r="CC195" s="78">
        <f>AVERAGEIFS('WEEKLY DATA'!CC$11:CC$14577,'WEEKLY DATA'!$A$11:$A$14577,'MONTHLY DATA'!$A195,'WEEKLY DATA'!$B$11:$B$14577,'MONTHLY DATA'!$B195)</f>
        <v>481.25</v>
      </c>
      <c r="CD195" s="78">
        <f>AVERAGEIFS('WEEKLY DATA'!CD$11:CD$14577,'WEEKLY DATA'!$A$11:$A$14577,'MONTHLY DATA'!$A195,'WEEKLY DATA'!$B$11:$B$14577,'MONTHLY DATA'!$B195)</f>
        <v>476.25</v>
      </c>
      <c r="CE195" s="211">
        <f t="shared" ref="CE195" si="647">CD195/CD194-1</f>
        <v>3.1123139377537301E-2</v>
      </c>
      <c r="CF195" s="78">
        <f>AVERAGEIFS('WEEKLY DATA'!CF$11:CF$14577,'WEEKLY DATA'!$A$11:$A$14577,'MONTHLY DATA'!$A195,'WEEKLY DATA'!$B$11:$B$14577,'MONTHLY DATA'!$B195)</f>
        <v>356.25</v>
      </c>
      <c r="CG195" s="78">
        <f>AVERAGEIFS('WEEKLY DATA'!CG$11:CG$14577,'WEEKLY DATA'!$A$11:$A$14577,'MONTHLY DATA'!$A195,'WEEKLY DATA'!$B$11:$B$14577,'MONTHLY DATA'!$B195)</f>
        <v>366.25</v>
      </c>
      <c r="CH195" s="78">
        <f>AVERAGEIFS('WEEKLY DATA'!CH$11:CH$14577,'WEEKLY DATA'!$A$11:$A$14577,'MONTHLY DATA'!$A195,'WEEKLY DATA'!$B$11:$B$14577,'MONTHLY DATA'!$B195)</f>
        <v>361.25</v>
      </c>
      <c r="CI195" s="212">
        <f t="shared" ref="CI195" si="648">CH195/CH194-1</f>
        <v>1.2259194395796813E-2</v>
      </c>
      <c r="CJ195" s="78">
        <f>AVERAGEIFS('WEEKLY DATA'!CJ$11:CJ$14577,'WEEKLY DATA'!$A$11:$A$14577,'MONTHLY DATA'!$A195,'WEEKLY DATA'!$B$11:$B$14577,'MONTHLY DATA'!$B195)</f>
        <v>342.5</v>
      </c>
      <c r="CK195" s="78">
        <f>AVERAGEIFS('WEEKLY DATA'!CK$11:CK$14577,'WEEKLY DATA'!$A$11:$A$14577,'MONTHLY DATA'!$A195,'WEEKLY DATA'!$B$11:$B$14577,'MONTHLY DATA'!$B195)</f>
        <v>352.5</v>
      </c>
      <c r="CL195" s="78">
        <f>AVERAGEIFS('WEEKLY DATA'!CL$11:CL$14577,'WEEKLY DATA'!$A$11:$A$14577,'MONTHLY DATA'!$A195,'WEEKLY DATA'!$B$11:$B$14577,'MONTHLY DATA'!$B195)</f>
        <v>347.5</v>
      </c>
      <c r="CM195" s="211">
        <f t="shared" ref="CM195" si="649">CL195/CL194-1</f>
        <v>4.3151969981238381E-2</v>
      </c>
      <c r="CN195" s="78">
        <f>AVERAGEIFS('WEEKLY DATA'!CN$11:CN$14577,'WEEKLY DATA'!$A$11:$A$14577,'MONTHLY DATA'!$A195,'WEEKLY DATA'!$B$11:$B$14577,'MONTHLY DATA'!$B195)</f>
        <v>361.25</v>
      </c>
      <c r="CO195" s="78">
        <f>AVERAGEIFS('WEEKLY DATA'!CO$11:CO$14577,'WEEKLY DATA'!$A$11:$A$14577,'MONTHLY DATA'!$A195,'WEEKLY DATA'!$B$11:$B$14577,'MONTHLY DATA'!$B195)</f>
        <v>371.25</v>
      </c>
      <c r="CP195" s="78">
        <f>AVERAGEIFS('WEEKLY DATA'!CP$11:CP$14577,'WEEKLY DATA'!$A$11:$A$14577,'MONTHLY DATA'!$A195,'WEEKLY DATA'!$B$11:$B$14577,'MONTHLY DATA'!$B195)</f>
        <v>366.25</v>
      </c>
      <c r="CQ195" s="211">
        <f t="shared" ref="CQ195" si="650">CP195/CP194-1</f>
        <v>5.017921146953408E-2</v>
      </c>
      <c r="CR195" s="78">
        <f>AVERAGEIFS('WEEKLY DATA'!CR$11:CR$14577,'WEEKLY DATA'!$A$11:$A$14577,'MONTHLY DATA'!$A195,'WEEKLY DATA'!$B$11:$B$14577,'MONTHLY DATA'!$B195)</f>
        <v>471.25</v>
      </c>
      <c r="CS195" s="78">
        <f>AVERAGEIFS('WEEKLY DATA'!CS$11:CS$14577,'WEEKLY DATA'!$A$11:$A$14577,'MONTHLY DATA'!$A195,'WEEKLY DATA'!$B$11:$B$14577,'MONTHLY DATA'!$B195)</f>
        <v>481.25</v>
      </c>
      <c r="CT195" s="78">
        <f>AVERAGEIFS('WEEKLY DATA'!CT$11:CT$14577,'WEEKLY DATA'!$A$11:$A$14577,'MONTHLY DATA'!$A195,'WEEKLY DATA'!$B$11:$B$14577,'MONTHLY DATA'!$B195)</f>
        <v>476.25</v>
      </c>
      <c r="CU195" s="212">
        <f t="shared" ref="CU195" si="651">CT195/CT194-1</f>
        <v>3.1123139377537301E-2</v>
      </c>
      <c r="CV195" s="169">
        <f>AVERAGEIFS('WEEKLY DATA'!CV$11:CV$14577,'WEEKLY DATA'!$A$11:$A$14577,'MONTHLY DATA'!$A195,'WEEKLY DATA'!$B$11:$B$14577,'MONTHLY DATA'!$B195)</f>
        <v>370</v>
      </c>
      <c r="CW195" s="78">
        <f>AVERAGEIFS('WEEKLY DATA'!CW$11:CW$14577,'WEEKLY DATA'!$A$11:$A$14577,'MONTHLY DATA'!$A195,'WEEKLY DATA'!$B$11:$B$14577,'MONTHLY DATA'!$B195)</f>
        <v>380</v>
      </c>
      <c r="CX195" s="78">
        <f>AVERAGEIFS('WEEKLY DATA'!CX$11:CX$14577,'WEEKLY DATA'!$A$11:$A$14577,'MONTHLY DATA'!$A195,'WEEKLY DATA'!$B$11:$B$14577,'MONTHLY DATA'!$B195)</f>
        <v>375</v>
      </c>
      <c r="CY195" s="211">
        <f t="shared" ref="CY195" si="652">CX195/CX194-1</f>
        <v>5.0251256281406143E-3</v>
      </c>
      <c r="CZ195" s="169">
        <f>AVERAGEIFS('WEEKLY DATA'!CZ$11:CZ$14577,'WEEKLY DATA'!$A$11:$A$14577,'MONTHLY DATA'!$A195,'WEEKLY DATA'!$B$11:$B$14577,'MONTHLY DATA'!$B195)</f>
        <v>358.75</v>
      </c>
      <c r="DA195" s="78">
        <f>AVERAGEIFS('WEEKLY DATA'!DA$11:DA$14577,'WEEKLY DATA'!$A$11:$A$14577,'MONTHLY DATA'!$A195,'WEEKLY DATA'!$B$11:$B$14577,'MONTHLY DATA'!$B195)</f>
        <v>368.75</v>
      </c>
      <c r="DB195" s="78">
        <f>AVERAGEIFS('WEEKLY DATA'!DB$11:DB$14577,'WEEKLY DATA'!$A$11:$A$14577,'MONTHLY DATA'!$A195,'WEEKLY DATA'!$B$11:$B$14577,'MONTHLY DATA'!$B195)</f>
        <v>363.75</v>
      </c>
      <c r="DC195" s="211">
        <f t="shared" ref="DC195" si="653">DB195/DB194-1</f>
        <v>1.7482517482517501E-2</v>
      </c>
      <c r="DD195" s="78">
        <f>AVERAGEIFS('WEEKLY DATA'!DD$11:DD$14577,'WEEKLY DATA'!$A$11:$A$14577,'MONTHLY DATA'!$A195,'WEEKLY DATA'!$B$11:$B$14577,'MONTHLY DATA'!$B195)</f>
        <v>361.25</v>
      </c>
      <c r="DE195" s="78">
        <f>AVERAGEIFS('WEEKLY DATA'!DE$11:DE$14577,'WEEKLY DATA'!$A$11:$A$14577,'MONTHLY DATA'!$A195,'WEEKLY DATA'!$B$11:$B$14577,'MONTHLY DATA'!$B195)</f>
        <v>371.25</v>
      </c>
      <c r="DF195" s="78">
        <f>AVERAGEIFS('WEEKLY DATA'!DF$11:DF$14577,'WEEKLY DATA'!$A$11:$A$14577,'MONTHLY DATA'!$A195,'WEEKLY DATA'!$B$11:$B$14577,'MONTHLY DATA'!$B195)</f>
        <v>366.25</v>
      </c>
      <c r="DG195" s="211">
        <f t="shared" ref="DG195" si="654">DF195/DF194-1</f>
        <v>5.3956834532374209E-2</v>
      </c>
      <c r="DH195" s="78">
        <f>AVERAGEIFS('WEEKLY DATA'!DH$11:DH$14577,'WEEKLY DATA'!$A$11:$A$14577,'MONTHLY DATA'!$A195,'WEEKLY DATA'!$B$11:$B$14577,'MONTHLY DATA'!$B195)</f>
        <v>486.25</v>
      </c>
      <c r="DI195" s="78">
        <f>AVERAGEIFS('WEEKLY DATA'!DI$11:DI$14577,'WEEKLY DATA'!$A$11:$A$14577,'MONTHLY DATA'!$A195,'WEEKLY DATA'!$B$11:$B$14577,'MONTHLY DATA'!$B195)</f>
        <v>496.25</v>
      </c>
      <c r="DJ195" s="78">
        <f>AVERAGEIFS('WEEKLY DATA'!DJ$11:DJ$14577,'WEEKLY DATA'!$A$11:$A$14577,'MONTHLY DATA'!$A195,'WEEKLY DATA'!$B$11:$B$14577,'MONTHLY DATA'!$B195)</f>
        <v>491.25</v>
      </c>
      <c r="DK195" s="211">
        <f t="shared" ref="DK195" si="655">DJ195/DJ194-1</f>
        <v>3.0144167758846763E-2</v>
      </c>
      <c r="DL195" s="169">
        <f>AVERAGEIFS('WEEKLY DATA'!DL$11:DL$14577,'WEEKLY DATA'!$A$11:$A$14577,'MONTHLY DATA'!$A195,'WEEKLY DATA'!$B$11:$B$14577,'MONTHLY DATA'!$B195)</f>
        <v>330</v>
      </c>
      <c r="DM195" s="78">
        <f>AVERAGEIFS('WEEKLY DATA'!DM$11:DM$14577,'WEEKLY DATA'!$A$11:$A$14577,'MONTHLY DATA'!$A195,'WEEKLY DATA'!$B$11:$B$14577,'MONTHLY DATA'!$B195)</f>
        <v>340</v>
      </c>
      <c r="DN195" s="78">
        <f>AVERAGEIFS('WEEKLY DATA'!DN$11:DN$14577,'WEEKLY DATA'!$A$11:$A$14577,'MONTHLY DATA'!$A195,'WEEKLY DATA'!$B$11:$B$14577,'MONTHLY DATA'!$B195)</f>
        <v>335</v>
      </c>
      <c r="DO195" s="211">
        <f t="shared" ref="DO195" si="656">DN195/DN194-1</f>
        <v>1.5151515151515138E-2</v>
      </c>
      <c r="DP195" s="78">
        <f>AVERAGEIFS('WEEKLY DATA'!DP$11:DP$14577,'WEEKLY DATA'!$A$11:$A$14577,'MONTHLY DATA'!$A195,'WEEKLY DATA'!$B$11:$B$14577,'MONTHLY DATA'!$B195)</f>
        <v>331.25</v>
      </c>
      <c r="DQ195" s="78">
        <f>AVERAGEIFS('WEEKLY DATA'!DQ$11:DQ$14577,'WEEKLY DATA'!$A$11:$A$14577,'MONTHLY DATA'!$A195,'WEEKLY DATA'!$B$11:$B$14577,'MONTHLY DATA'!$B195)</f>
        <v>341.25</v>
      </c>
      <c r="DR195" s="78">
        <f>AVERAGEIFS('WEEKLY DATA'!DR$11:DR$14577,'WEEKLY DATA'!$A$11:$A$14577,'MONTHLY DATA'!$A195,'WEEKLY DATA'!$B$11:$B$14577,'MONTHLY DATA'!$B195)</f>
        <v>336.25</v>
      </c>
      <c r="DS195" s="211">
        <f t="shared" ref="DS195" si="657">DR195/DR194-1</f>
        <v>4.0618955512572441E-2</v>
      </c>
      <c r="DT195" s="78">
        <f>AVERAGEIFS('WEEKLY DATA'!DT$11:DT$14577,'WEEKLY DATA'!$A$11:$A$14577,'MONTHLY DATA'!$A195,'WEEKLY DATA'!$B$11:$B$14577,'MONTHLY DATA'!$B195)</f>
        <v>361.25</v>
      </c>
      <c r="DU195" s="78">
        <f>AVERAGEIFS('WEEKLY DATA'!DU$11:DU$14577,'WEEKLY DATA'!$A$11:$A$14577,'MONTHLY DATA'!$A195,'WEEKLY DATA'!$B$11:$B$14577,'MONTHLY DATA'!$B195)</f>
        <v>371.25</v>
      </c>
      <c r="DV195" s="78">
        <f>AVERAGEIFS('WEEKLY DATA'!DV$11:DV$14577,'WEEKLY DATA'!$A$11:$A$14577,'MONTHLY DATA'!$A195,'WEEKLY DATA'!$B$11:$B$14577,'MONTHLY DATA'!$B195)</f>
        <v>366.25</v>
      </c>
      <c r="DW195" s="211">
        <f t="shared" ref="DW195" si="658">DV195/DV194-1</f>
        <v>5.3956834532374209E-2</v>
      </c>
      <c r="DX195" s="78">
        <f>AVERAGEIFS('WEEKLY DATA'!DX$11:DX$14577,'WEEKLY DATA'!$A$11:$A$14577,'MONTHLY DATA'!$A195,'WEEKLY DATA'!$B$11:$B$14577,'MONTHLY DATA'!$B195)</f>
        <v>471.25</v>
      </c>
      <c r="DY195" s="78">
        <f>AVERAGEIFS('WEEKLY DATA'!DY$11:DY$14577,'WEEKLY DATA'!$A$11:$A$14577,'MONTHLY DATA'!$A195,'WEEKLY DATA'!$B$11:$B$14577,'MONTHLY DATA'!$B195)</f>
        <v>481.25</v>
      </c>
      <c r="DZ195" s="78">
        <f>AVERAGEIFS('WEEKLY DATA'!DZ$11:DZ$14577,'WEEKLY DATA'!$A$11:$A$14577,'MONTHLY DATA'!$A195,'WEEKLY DATA'!$B$11:$B$14577,'MONTHLY DATA'!$B195)</f>
        <v>476.25</v>
      </c>
      <c r="EA195" s="211">
        <f t="shared" ref="EA195" si="659">DZ195/DZ194-1</f>
        <v>3.1123139377537301E-2</v>
      </c>
      <c r="EB195" s="78">
        <f>AVERAGEIFS('WEEKLY DATA'!EB$11:EB$14577,'WEEKLY DATA'!$A$11:$A$14577,'MONTHLY DATA'!$A195,'WEEKLY DATA'!$B$11:$B$14577,'MONTHLY DATA'!$B195)</f>
        <v>375</v>
      </c>
      <c r="EC195" s="78">
        <f>AVERAGEIFS('WEEKLY DATA'!EC$11:EC$14577,'WEEKLY DATA'!$A$11:$A$14577,'MONTHLY DATA'!$A195,'WEEKLY DATA'!$B$11:$B$14577,'MONTHLY DATA'!$B195)</f>
        <v>385</v>
      </c>
      <c r="ED195" s="78">
        <f>AVERAGEIFS('WEEKLY DATA'!ED$11:ED$14577,'WEEKLY DATA'!$A$11:$A$14577,'MONTHLY DATA'!$A195,'WEEKLY DATA'!$B$11:$B$14577,'MONTHLY DATA'!$B195)</f>
        <v>380</v>
      </c>
      <c r="EE195" s="211">
        <f t="shared" ref="EE195" si="660">ED195/ED194-1</f>
        <v>6.6225165562914245E-3</v>
      </c>
      <c r="EF195" s="169">
        <f>AVERAGEIFS('WEEKLY DATA'!EF$11:EF$14577,'WEEKLY DATA'!$A$11:$A$14577,'MONTHLY DATA'!$A195,'WEEKLY DATA'!$B$11:$B$14577,'MONTHLY DATA'!$B195)</f>
        <v>343.75</v>
      </c>
      <c r="EG195" s="78">
        <f>AVERAGEIFS('WEEKLY DATA'!EG$11:EG$14577,'WEEKLY DATA'!$A$11:$A$14577,'MONTHLY DATA'!$A195,'WEEKLY DATA'!$B$11:$B$14577,'MONTHLY DATA'!$B195)</f>
        <v>353.75</v>
      </c>
      <c r="EH195" s="78">
        <f>AVERAGEIFS('WEEKLY DATA'!EH$11:EH$14577,'WEEKLY DATA'!$A$11:$A$14577,'MONTHLY DATA'!$A195,'WEEKLY DATA'!$B$11:$B$14577,'MONTHLY DATA'!$B195)</f>
        <v>348.75</v>
      </c>
      <c r="EI195" s="211">
        <f t="shared" ref="EI195" si="661">EH195/EH194-1</f>
        <v>-8.8809946714032417E-3</v>
      </c>
      <c r="EJ195" s="78">
        <f>AVERAGEIFS('WEEKLY DATA'!EJ$11:EJ$14577,'WEEKLY DATA'!$A$11:$A$14577,'MONTHLY DATA'!$A195,'WEEKLY DATA'!$B$11:$B$14577,'MONTHLY DATA'!$B195)</f>
        <v>356.25</v>
      </c>
      <c r="EK195" s="78">
        <f>AVERAGEIFS('WEEKLY DATA'!EK$11:EK$14577,'WEEKLY DATA'!$A$11:$A$14577,'MONTHLY DATA'!$A195,'WEEKLY DATA'!$B$11:$B$14577,'MONTHLY DATA'!$B195)</f>
        <v>366.25</v>
      </c>
      <c r="EL195" s="78">
        <f>AVERAGEIFS('WEEKLY DATA'!EL$11:EL$14577,'WEEKLY DATA'!$A$11:$A$14577,'MONTHLY DATA'!$A195,'WEEKLY DATA'!$B$11:$B$14577,'MONTHLY DATA'!$B195)</f>
        <v>361.25</v>
      </c>
      <c r="EM195" s="211">
        <f t="shared" ref="EM195" si="662">EL195/EL194-1</f>
        <v>5.0909090909091015E-2</v>
      </c>
      <c r="EN195" s="78">
        <f>AVERAGEIFS('WEEKLY DATA'!EN$11:EN$14577,'WEEKLY DATA'!$A$11:$A$14577,'MONTHLY DATA'!$A195,'WEEKLY DATA'!$B$11:$B$14577,'MONTHLY DATA'!$B195)</f>
        <v>516.25</v>
      </c>
      <c r="EO195" s="78">
        <f>AVERAGEIFS('WEEKLY DATA'!EO$11:EO$14577,'WEEKLY DATA'!$A$11:$A$14577,'MONTHLY DATA'!$A195,'WEEKLY DATA'!$B$11:$B$14577,'MONTHLY DATA'!$B195)</f>
        <v>526.25</v>
      </c>
      <c r="EP195" s="78">
        <f>AVERAGEIFS('WEEKLY DATA'!EP$11:EP$14577,'WEEKLY DATA'!$A$11:$A$14577,'MONTHLY DATA'!$A195,'WEEKLY DATA'!$B$11:$B$14577,'MONTHLY DATA'!$B195)</f>
        <v>521.25</v>
      </c>
      <c r="EQ195" s="211">
        <f t="shared" ref="EQ195" si="663">EP195/EP194-1</f>
        <v>2.8360049321825009E-2</v>
      </c>
      <c r="ER195" s="78">
        <f>AVERAGEIFS('WEEKLY DATA'!ER$11:ER$14577,'WEEKLY DATA'!$A$11:$A$14577,'MONTHLY DATA'!$A195,'WEEKLY DATA'!$B$11:$B$14577,'MONTHLY DATA'!$B195)</f>
        <v>321.25</v>
      </c>
      <c r="ES195" s="78">
        <f>AVERAGEIFS('WEEKLY DATA'!ES$11:ES$14577,'WEEKLY DATA'!$A$11:$A$14577,'MONTHLY DATA'!$A195,'WEEKLY DATA'!$B$11:$B$14577,'MONTHLY DATA'!$B195)</f>
        <v>331.25</v>
      </c>
      <c r="ET195" s="78">
        <f>AVERAGEIFS('WEEKLY DATA'!ET$11:ET$14577,'WEEKLY DATA'!$A$11:$A$14577,'MONTHLY DATA'!$A195,'WEEKLY DATA'!$B$11:$B$14577,'MONTHLY DATA'!$B195)</f>
        <v>326.25</v>
      </c>
      <c r="EU195" s="211">
        <f t="shared" ref="EU195" si="664">ET195/ET194-1</f>
        <v>9.6711798839459462E-3</v>
      </c>
      <c r="EV195" s="78">
        <f>AVERAGEIFS('WEEKLY DATA'!EV$11:EV$14577,'WEEKLY DATA'!$A$11:$A$14577,'MONTHLY DATA'!$A195,'WEEKLY DATA'!$B$11:$B$14577,'MONTHLY DATA'!$B195)</f>
        <v>323.75</v>
      </c>
      <c r="EW195" s="78">
        <f>AVERAGEIFS('WEEKLY DATA'!EW$11:EW$14577,'WEEKLY DATA'!$A$11:$A$14577,'MONTHLY DATA'!$A195,'WEEKLY DATA'!$B$11:$B$14577,'MONTHLY DATA'!$B195)</f>
        <v>333.75</v>
      </c>
      <c r="EX195" s="78">
        <f>AVERAGEIFS('WEEKLY DATA'!EX$11:EX$14577,'WEEKLY DATA'!$A$11:$A$14577,'MONTHLY DATA'!$A195,'WEEKLY DATA'!$B$11:$B$14577,'MONTHLY DATA'!$B195)</f>
        <v>328.75</v>
      </c>
      <c r="EY195" s="211">
        <f t="shared" ref="EY195" si="665">EX195/EX194-1</f>
        <v>1.9047619047618536E-3</v>
      </c>
      <c r="EZ195" s="78">
        <f>AVERAGEIFS('WEEKLY DATA'!EZ$11:EZ$14577,'WEEKLY DATA'!$A$11:$A$14577,'MONTHLY DATA'!$A195,'WEEKLY DATA'!$B$11:$B$14577,'MONTHLY DATA'!$B195)</f>
        <v>356.25</v>
      </c>
      <c r="FA195" s="78">
        <f>AVERAGEIFS('WEEKLY DATA'!FA$11:FA$14577,'WEEKLY DATA'!$A$11:$A$14577,'MONTHLY DATA'!$A195,'WEEKLY DATA'!$B$11:$B$14577,'MONTHLY DATA'!$B195)</f>
        <v>366.25</v>
      </c>
      <c r="FB195" s="78">
        <f>AVERAGEIFS('WEEKLY DATA'!FB$11:FB$14577,'WEEKLY DATA'!$A$11:$A$14577,'MONTHLY DATA'!$A195,'WEEKLY DATA'!$B$11:$B$14577,'MONTHLY DATA'!$B195)</f>
        <v>361.25</v>
      </c>
      <c r="FC195" s="211">
        <f t="shared" ref="FC195" si="666">FB195/FB194-1</f>
        <v>5.0909090909091015E-2</v>
      </c>
      <c r="FD195" s="78">
        <f>AVERAGEIFS('WEEKLY DATA'!FD$11:FD$14577,'WEEKLY DATA'!$A$11:$A$14577,'MONTHLY DATA'!$A195,'WEEKLY DATA'!$B$11:$B$14577,'MONTHLY DATA'!$B195)</f>
        <v>400</v>
      </c>
      <c r="FE195" s="78">
        <f>AVERAGEIFS('WEEKLY DATA'!FE$11:FE$14577,'WEEKLY DATA'!$A$11:$A$14577,'MONTHLY DATA'!$A195,'WEEKLY DATA'!$B$11:$B$14577,'MONTHLY DATA'!$B195)</f>
        <v>410</v>
      </c>
      <c r="FF195" s="78">
        <f>AVERAGEIFS('WEEKLY DATA'!FF$11:FF$14577,'WEEKLY DATA'!$A$11:$A$14577,'MONTHLY DATA'!$A195,'WEEKLY DATA'!$B$11:$B$14577,'MONTHLY DATA'!$B195)</f>
        <v>405</v>
      </c>
      <c r="FG195" s="211">
        <f t="shared" ref="FG195" si="667">FF195/FF194-1</f>
        <v>4.5161290322580649E-2</v>
      </c>
      <c r="FH195" s="78">
        <f>AVERAGEIFS('WEEKLY DATA'!FH$11:FH$14577,'WEEKLY DATA'!$A$11:$A$14577,'MONTHLY DATA'!$A195,'WEEKLY DATA'!$B$11:$B$14577,'MONTHLY DATA'!$B195)</f>
        <v>340</v>
      </c>
      <c r="FI195" s="78">
        <f>AVERAGEIFS('WEEKLY DATA'!FI$11:FI$14577,'WEEKLY DATA'!$A$11:$A$14577,'MONTHLY DATA'!$A195,'WEEKLY DATA'!$B$11:$B$14577,'MONTHLY DATA'!$B195)</f>
        <v>350</v>
      </c>
      <c r="FJ195" s="78">
        <f>AVERAGEIFS('WEEKLY DATA'!FJ$11:FJ$14577,'WEEKLY DATA'!$A$11:$A$14577,'MONTHLY DATA'!$A195,'WEEKLY DATA'!$B$11:$B$14577,'MONTHLY DATA'!$B195)</f>
        <v>345</v>
      </c>
      <c r="FK195" s="211">
        <f t="shared" ref="FK195" si="668">FJ195/FJ194-1</f>
        <v>-7.194244604316502E-3</v>
      </c>
      <c r="FL195" s="169">
        <f>AVERAGEIFS('WEEKLY DATA'!FL$11:FL$14577,'WEEKLY DATA'!$A$11:$A$14577,'MONTHLY DATA'!$A195,'WEEKLY DATA'!$B$11:$B$14577,'MONTHLY DATA'!$B195)</f>
        <v>350</v>
      </c>
      <c r="FM195" s="78">
        <f>AVERAGEIFS('WEEKLY DATA'!FM$11:FM$14577,'WEEKLY DATA'!$A$11:$A$14577,'MONTHLY DATA'!$A195,'WEEKLY DATA'!$B$11:$B$14577,'MONTHLY DATA'!$B195)</f>
        <v>360</v>
      </c>
      <c r="FN195" s="78">
        <f>AVERAGEIFS('WEEKLY DATA'!FN$11:FN$14577,'WEEKLY DATA'!$A$11:$A$14577,'MONTHLY DATA'!$A195,'WEEKLY DATA'!$B$11:$B$14577,'MONTHLY DATA'!$B195)</f>
        <v>355</v>
      </c>
      <c r="FO195" s="211">
        <f t="shared" ref="FO195" si="669">FN195/FN194-1</f>
        <v>-1.730103806228378E-2</v>
      </c>
      <c r="FP195" s="78"/>
      <c r="FQ195" s="132"/>
      <c r="FR195" s="79"/>
      <c r="FS195" s="155"/>
      <c r="FT195" s="169">
        <f>AVERAGEIFS('WEEKLY DATA'!FT$11:FT$14577,'WEEKLY DATA'!$A$11:$A$14577,'MONTHLY DATA'!$A195,'WEEKLY DATA'!$B$11:$B$14577,'MONTHLY DATA'!$B195)</f>
        <v>482.5</v>
      </c>
      <c r="FU195" s="78">
        <f>AVERAGEIFS('WEEKLY DATA'!FU$11:FU$14577,'WEEKLY DATA'!$A$11:$A$14577,'MONTHLY DATA'!$A195,'WEEKLY DATA'!$B$11:$B$14577,'MONTHLY DATA'!$B195)</f>
        <v>492.5</v>
      </c>
      <c r="FV195" s="78">
        <f>AVERAGEIFS('WEEKLY DATA'!FV$11:FV$14577,'WEEKLY DATA'!$A$11:$A$14577,'MONTHLY DATA'!$A195,'WEEKLY DATA'!$B$11:$B$14577,'MONTHLY DATA'!$B195)</f>
        <v>487.5</v>
      </c>
      <c r="FW195" s="211">
        <f t="shared" ref="FW195" si="670">FV195/FV194-1</f>
        <v>-1.3906447534766109E-2</v>
      </c>
      <c r="FX195" s="169">
        <f>AVERAGEIFS('WEEKLY DATA'!FX$11:FX$14577,'WEEKLY DATA'!$A$11:$A$14577,'MONTHLY DATA'!$A195,'WEEKLY DATA'!$B$11:$B$14577,'MONTHLY DATA'!$B195)</f>
        <v>350</v>
      </c>
      <c r="FY195" s="78">
        <f>AVERAGEIFS('WEEKLY DATA'!FY$11:FY$14577,'WEEKLY DATA'!$A$11:$A$14577,'MONTHLY DATA'!$A195,'WEEKLY DATA'!$B$11:$B$14577,'MONTHLY DATA'!$B195)</f>
        <v>360</v>
      </c>
      <c r="FZ195" s="78">
        <f>AVERAGEIFS('WEEKLY DATA'!FZ$11:FZ$14577,'WEEKLY DATA'!$A$11:$A$14577,'MONTHLY DATA'!$A195,'WEEKLY DATA'!$B$11:$B$14577,'MONTHLY DATA'!$B195)</f>
        <v>355</v>
      </c>
      <c r="GA195" s="211">
        <f t="shared" ref="GA195" si="671">FZ195/FZ194-1</f>
        <v>-6.8852459016393475E-2</v>
      </c>
      <c r="GB195" s="169">
        <f>AVERAGEIFS('WEEKLY DATA'!GB$11:GB$14577,'WEEKLY DATA'!$A$11:$A$14577,'MONTHLY DATA'!$A195,'WEEKLY DATA'!$B$11:$B$14577,'MONTHLY DATA'!$B195)</f>
        <v>460</v>
      </c>
      <c r="GC195" s="78">
        <f>AVERAGEIFS('WEEKLY DATA'!GC$11:GC$14577,'WEEKLY DATA'!$A$11:$A$14577,'MONTHLY DATA'!$A195,'WEEKLY DATA'!$B$11:$B$14577,'MONTHLY DATA'!$B195)</f>
        <v>470</v>
      </c>
      <c r="GD195" s="78">
        <f>AVERAGEIFS('WEEKLY DATA'!GD$11:GD$14577,'WEEKLY DATA'!$A$11:$A$14577,'MONTHLY DATA'!$A195,'WEEKLY DATA'!$B$11:$B$14577,'MONTHLY DATA'!$B195)</f>
        <v>465</v>
      </c>
      <c r="GE195" s="211">
        <f t="shared" ref="GE195" si="672">GD195/GD194-1</f>
        <v>4.0485829959513442E-3</v>
      </c>
      <c r="GF195" s="169">
        <f>AVERAGEIFS('WEEKLY DATA'!GF$11:GF$14577,'WEEKLY DATA'!$A$11:$A$14577,'MONTHLY DATA'!$A195,'WEEKLY DATA'!$B$11:$B$14577,'MONTHLY DATA'!$B195)</f>
        <v>448.75</v>
      </c>
      <c r="GG195" s="78">
        <f>AVERAGEIFS('WEEKLY DATA'!GG$11:GG$14577,'WEEKLY DATA'!$A$11:$A$14577,'MONTHLY DATA'!$A195,'WEEKLY DATA'!$B$11:$B$14577,'MONTHLY DATA'!$B195)</f>
        <v>458.75</v>
      </c>
      <c r="GH195" s="78">
        <f>AVERAGEIFS('WEEKLY DATA'!GH$11:GH$14577,'WEEKLY DATA'!$A$11:$A$14577,'MONTHLY DATA'!$A195,'WEEKLY DATA'!$B$11:$B$14577,'MONTHLY DATA'!$B195)</f>
        <v>453.75</v>
      </c>
      <c r="GI195" s="211">
        <f t="shared" ref="GI195" si="673">GH195/GH194-1</f>
        <v>1.3966480446927276E-2</v>
      </c>
      <c r="GJ195" s="169">
        <f>AVERAGEIFS('WEEKLY DATA'!GJ$11:GJ$14577,'WEEKLY DATA'!$A$11:$A$14577,'MONTHLY DATA'!$A195,'WEEKLY DATA'!$B$11:$B$14577,'MONTHLY DATA'!$B195)</f>
        <v>371.25</v>
      </c>
      <c r="GK195" s="78">
        <f>AVERAGEIFS('WEEKLY DATA'!GK$11:GK$14577,'WEEKLY DATA'!$A$11:$A$14577,'MONTHLY DATA'!$A195,'WEEKLY DATA'!$B$11:$B$14577,'MONTHLY DATA'!$B195)</f>
        <v>381.25</v>
      </c>
      <c r="GL195" s="78">
        <f>AVERAGEIFS('WEEKLY DATA'!GL$11:GL$14577,'WEEKLY DATA'!$A$11:$A$14577,'MONTHLY DATA'!$A195,'WEEKLY DATA'!$B$11:$B$14577,'MONTHLY DATA'!$B195)</f>
        <v>376.25</v>
      </c>
      <c r="GM195" s="211">
        <f t="shared" ref="GM195" si="674">GL195/GL194-1</f>
        <v>5.2447552447552503E-2</v>
      </c>
      <c r="GN195" s="169">
        <f>AVERAGEIFS('WEEKLY DATA'!GN$11:GN$14577,'WEEKLY DATA'!$A$11:$A$14577,'MONTHLY DATA'!$A195,'WEEKLY DATA'!$B$11:$B$14577,'MONTHLY DATA'!$B195)</f>
        <v>576.25</v>
      </c>
      <c r="GO195" s="78">
        <f>AVERAGEIFS('WEEKLY DATA'!GO$11:GO$14577,'WEEKLY DATA'!$A$11:$A$14577,'MONTHLY DATA'!$A195,'WEEKLY DATA'!$B$11:$B$14577,'MONTHLY DATA'!$B195)</f>
        <v>586.25</v>
      </c>
      <c r="GP195" s="78">
        <f>AVERAGEIFS('WEEKLY DATA'!GP$11:GP$14577,'WEEKLY DATA'!$A$11:$A$14577,'MONTHLY DATA'!$A195,'WEEKLY DATA'!$B$11:$B$14577,'MONTHLY DATA'!$B195)</f>
        <v>581.25</v>
      </c>
      <c r="GQ195" s="211">
        <f t="shared" ref="GQ195" si="675">GP195/GP194-1</f>
        <v>2.5358324145534628E-2</v>
      </c>
    </row>
    <row r="196" spans="1:199" ht="15.5" x14ac:dyDescent="0.35">
      <c r="A196">
        <f t="shared" ref="A196" si="676">MONTH(C196)</f>
        <v>6</v>
      </c>
      <c r="B196">
        <f t="shared" ref="B196" si="677">YEAR(C196)</f>
        <v>2025</v>
      </c>
      <c r="C196" s="86">
        <v>45809</v>
      </c>
      <c r="D196" s="78">
        <f>AVERAGEIFS('WEEKLY DATA'!D$11:D$14577,'WEEKLY DATA'!$A$11:$A$14577,'MONTHLY DATA'!$A196,'WEEKLY DATA'!$B$11:$B$14577,'MONTHLY DATA'!$B196)</f>
        <v>391.875</v>
      </c>
      <c r="E196" s="78">
        <f>AVERAGEIFS('WEEKLY DATA'!E$11:E$14577,'WEEKLY DATA'!$A$11:$A$14577,'MONTHLY DATA'!$A196,'WEEKLY DATA'!$B$11:$B$14577,'MONTHLY DATA'!$B196)</f>
        <v>401.875</v>
      </c>
      <c r="F196" s="78">
        <f>AVERAGEIFS('WEEKLY DATA'!F$11:F$14577,'WEEKLY DATA'!$A$11:$A$14577,'MONTHLY DATA'!$A196,'WEEKLY DATA'!$B$11:$B$14577,'MONTHLY DATA'!$B196)</f>
        <v>396.875</v>
      </c>
      <c r="G196" s="211">
        <f t="shared" ref="G196" si="678">F196/F195-1</f>
        <v>1.1146496815286566E-2</v>
      </c>
      <c r="H196" s="169">
        <f>AVERAGEIFS('WEEKLY DATA'!H$11:H$14577,'WEEKLY DATA'!$A$11:$A$14577,'MONTHLY DATA'!$A196,'WEEKLY DATA'!$B$11:$B$14577,'MONTHLY DATA'!$B196)</f>
        <v>375</v>
      </c>
      <c r="I196" s="78">
        <f>AVERAGEIFS('WEEKLY DATA'!I$11:I$14577,'WEEKLY DATA'!$A$11:$A$14577,'MONTHLY DATA'!$A196,'WEEKLY DATA'!$B$11:$B$14577,'MONTHLY DATA'!$B196)</f>
        <v>385</v>
      </c>
      <c r="J196" s="78">
        <f>AVERAGEIFS('WEEKLY DATA'!J$11:J$14577,'WEEKLY DATA'!$A$11:$A$14577,'MONTHLY DATA'!$A196,'WEEKLY DATA'!$B$11:$B$14577,'MONTHLY DATA'!$B196)</f>
        <v>380</v>
      </c>
      <c r="K196" s="211">
        <f t="shared" ref="K196" si="679">J196/J195-1</f>
        <v>2.0134228187919545E-2</v>
      </c>
      <c r="L196" s="169">
        <f>AVERAGEIFS('WEEKLY DATA'!L$11:L$14577,'WEEKLY DATA'!$A$11:$A$14577,'MONTHLY DATA'!$A196,'WEEKLY DATA'!$B$11:$B$14577,'MONTHLY DATA'!$B196)</f>
        <v>425</v>
      </c>
      <c r="M196" s="78">
        <f>AVERAGEIFS('WEEKLY DATA'!M$11:M$14577,'WEEKLY DATA'!$A$11:$A$14577,'MONTHLY DATA'!$A196,'WEEKLY DATA'!$B$11:$B$14577,'MONTHLY DATA'!$B196)</f>
        <v>435</v>
      </c>
      <c r="N196" s="78">
        <f>AVERAGEIFS('WEEKLY DATA'!N$11:N$14577,'WEEKLY DATA'!$A$11:$A$14577,'MONTHLY DATA'!$A196,'WEEKLY DATA'!$B$11:$B$14577,'MONTHLY DATA'!$B196)</f>
        <v>430</v>
      </c>
      <c r="O196" s="211">
        <f t="shared" ref="O196" si="680">N196/N195-1</f>
        <v>3.6144578313253017E-2</v>
      </c>
      <c r="P196" s="169">
        <f>AVERAGEIFS('WEEKLY DATA'!P$11:P$14577,'WEEKLY DATA'!$A$11:$A$14577,'MONTHLY DATA'!$A196,'WEEKLY DATA'!$B$11:$B$14577,'MONTHLY DATA'!$B196)</f>
        <v>396.25</v>
      </c>
      <c r="Q196" s="78">
        <f>AVERAGEIFS('WEEKLY DATA'!Q$11:Q$14577,'WEEKLY DATA'!$A$11:$A$14577,'MONTHLY DATA'!$A196,'WEEKLY DATA'!$B$11:$B$14577,'MONTHLY DATA'!$B196)</f>
        <v>406.25</v>
      </c>
      <c r="R196" s="78">
        <f>AVERAGEIFS('WEEKLY DATA'!R$11:R$14577,'WEEKLY DATA'!$A$11:$A$14577,'MONTHLY DATA'!$A196,'WEEKLY DATA'!$B$11:$B$14577,'MONTHLY DATA'!$B196)</f>
        <v>401.25</v>
      </c>
      <c r="S196" s="211">
        <f t="shared" ref="S196" si="681">R196/R195-1</f>
        <v>-1.2307692307692353E-2</v>
      </c>
      <c r="T196" s="169">
        <f>AVERAGEIFS('WEEKLY DATA'!T$11:T$14577,'WEEKLY DATA'!$A$11:$A$14577,'MONTHLY DATA'!$A196,'WEEKLY DATA'!$B$11:$B$14577,'MONTHLY DATA'!$B196)</f>
        <v>336.875</v>
      </c>
      <c r="U196" s="78">
        <f>AVERAGEIFS('WEEKLY DATA'!U$11:U$14577,'WEEKLY DATA'!$A$11:$A$14577,'MONTHLY DATA'!$A196,'WEEKLY DATA'!$B$11:$B$14577,'MONTHLY DATA'!$B196)</f>
        <v>346.875</v>
      </c>
      <c r="V196" s="78">
        <f>AVERAGEIFS('WEEKLY DATA'!V$11:V$14577,'WEEKLY DATA'!$A$11:$A$14577,'MONTHLY DATA'!$A196,'WEEKLY DATA'!$B$11:$B$14577,'MONTHLY DATA'!$B196)</f>
        <v>341.875</v>
      </c>
      <c r="W196" s="211">
        <f t="shared" ref="W196" si="682">V196/V195-1</f>
        <v>-1.6187050359712241E-2</v>
      </c>
      <c r="X196" s="169">
        <f>AVERAGEIFS('WEEKLY DATA'!X$11:X$14577,'WEEKLY DATA'!$A$11:$A$14577,'MONTHLY DATA'!$A196,'WEEKLY DATA'!$B$11:$B$14577,'MONTHLY DATA'!$B196)</f>
        <v>326.875</v>
      </c>
      <c r="Y196" s="78">
        <f>AVERAGEIFS('WEEKLY DATA'!Y$11:Y$14577,'WEEKLY DATA'!$A$11:$A$14577,'MONTHLY DATA'!$A196,'WEEKLY DATA'!$B$11:$B$14577,'MONTHLY DATA'!$B196)</f>
        <v>336.875</v>
      </c>
      <c r="Z196" s="78">
        <f>AVERAGEIFS('WEEKLY DATA'!Z$11:Z$14577,'WEEKLY DATA'!$A$11:$A$14577,'MONTHLY DATA'!$A196,'WEEKLY DATA'!$B$11:$B$14577,'MONTHLY DATA'!$B196)</f>
        <v>331.875</v>
      </c>
      <c r="AA196" s="211">
        <f t="shared" ref="AA196" si="683">Z196/Z195-1</f>
        <v>-1.879699248120259E-3</v>
      </c>
      <c r="AB196" s="169">
        <f>AVERAGEIFS('WEEKLY DATA'!AB$11:AB$14577,'WEEKLY DATA'!$A$11:$A$14577,'MONTHLY DATA'!$A196,'WEEKLY DATA'!$B$11:$B$14577,'MONTHLY DATA'!$B196)</f>
        <v>405</v>
      </c>
      <c r="AC196" s="78">
        <f>AVERAGEIFS('WEEKLY DATA'!AC$11:AC$14577,'WEEKLY DATA'!$A$11:$A$14577,'MONTHLY DATA'!$A196,'WEEKLY DATA'!$B$11:$B$14577,'MONTHLY DATA'!$B196)</f>
        <v>415</v>
      </c>
      <c r="AD196" s="78">
        <f>AVERAGEIFS('WEEKLY DATA'!AD$11:AD$14577,'WEEKLY DATA'!$A$11:$A$14577,'MONTHLY DATA'!$A196,'WEEKLY DATA'!$B$11:$B$14577,'MONTHLY DATA'!$B196)</f>
        <v>410</v>
      </c>
      <c r="AE196" s="211">
        <f t="shared" ref="AE196" si="684">AD196/AD195-1</f>
        <v>3.7974683544303778E-2</v>
      </c>
      <c r="AF196" s="169">
        <f>AVERAGEIFS('WEEKLY DATA'!AF$11:AF$14577,'WEEKLY DATA'!$A$11:$A$14577,'MONTHLY DATA'!$A196,'WEEKLY DATA'!$B$11:$B$14577,'MONTHLY DATA'!$B196)</f>
        <v>350</v>
      </c>
      <c r="AG196" s="78">
        <f>AVERAGEIFS('WEEKLY DATA'!AG$11:AG$14577,'WEEKLY DATA'!$A$11:$A$14577,'MONTHLY DATA'!$A196,'WEEKLY DATA'!$B$11:$B$14577,'MONTHLY DATA'!$B196)</f>
        <v>360</v>
      </c>
      <c r="AH196" s="78">
        <f>AVERAGEIFS('WEEKLY DATA'!AH$11:AH$14577,'WEEKLY DATA'!$A$11:$A$14577,'MONTHLY DATA'!$A196,'WEEKLY DATA'!$B$11:$B$14577,'MONTHLY DATA'!$B196)</f>
        <v>355</v>
      </c>
      <c r="AI196" s="211">
        <f t="shared" ref="AI196" si="685">AH196/AH195-1</f>
        <v>-6.9930069930069783E-3</v>
      </c>
      <c r="AJ196" s="169">
        <f>AVERAGEIFS('WEEKLY DATA'!AJ$11:AJ$14577,'WEEKLY DATA'!$A$11:$A$14577,'MONTHLY DATA'!$A196,'WEEKLY DATA'!$B$11:$B$14577,'MONTHLY DATA'!$B196)</f>
        <v>335</v>
      </c>
      <c r="AK196" s="78">
        <f>AVERAGEIFS('WEEKLY DATA'!AK$11:AK$14577,'WEEKLY DATA'!$A$11:$A$14577,'MONTHLY DATA'!$A196,'WEEKLY DATA'!$B$11:$B$14577,'MONTHLY DATA'!$B196)</f>
        <v>345</v>
      </c>
      <c r="AL196" s="78">
        <f>AVERAGEIFS('WEEKLY DATA'!AL$11:AL$14577,'WEEKLY DATA'!$A$11:$A$14577,'MONTHLY DATA'!$A196,'WEEKLY DATA'!$B$11:$B$14577,'MONTHLY DATA'!$B196)</f>
        <v>340</v>
      </c>
      <c r="AM196" s="212">
        <f t="shared" ref="AM196" si="686">AL196/AL195-1</f>
        <v>3.6900369003689537E-3</v>
      </c>
      <c r="AN196" s="169">
        <f>AVERAGEIFS('WEEKLY DATA'!AN$11:AN$14577,'WEEKLY DATA'!$A$11:$A$14577,'MONTHLY DATA'!$A196,'WEEKLY DATA'!$B$11:$B$14577,'MONTHLY DATA'!$B196)</f>
        <v>310</v>
      </c>
      <c r="AO196" s="78">
        <f>AVERAGEIFS('WEEKLY DATA'!AO$11:AO$14577,'WEEKLY DATA'!$A$11:$A$14577,'MONTHLY DATA'!$A196,'WEEKLY DATA'!$B$11:$B$14577,'MONTHLY DATA'!$B196)</f>
        <v>320</v>
      </c>
      <c r="AP196" s="78">
        <f>AVERAGEIFS('WEEKLY DATA'!AP$11:AP$14577,'WEEKLY DATA'!$A$11:$A$14577,'MONTHLY DATA'!$A196,'WEEKLY DATA'!$B$11:$B$14577,'MONTHLY DATA'!$B196)</f>
        <v>315</v>
      </c>
      <c r="AQ196" s="211">
        <f t="shared" ref="AQ196" si="687">AP196/AP195-1</f>
        <v>-4.9056603773584895E-2</v>
      </c>
      <c r="AR196" s="169">
        <f>AVERAGEIFS('WEEKLY DATA'!AR$11:AR$14577,'WEEKLY DATA'!$A$11:$A$14577,'MONTHLY DATA'!$A196,'WEEKLY DATA'!$B$11:$B$14577,'MONTHLY DATA'!$B196)</f>
        <v>415</v>
      </c>
      <c r="AS196" s="78">
        <f>AVERAGEIFS('WEEKLY DATA'!AS$11:AS$14577,'WEEKLY DATA'!$A$11:$A$14577,'MONTHLY DATA'!$A196,'WEEKLY DATA'!$B$11:$B$14577,'MONTHLY DATA'!$B196)</f>
        <v>425</v>
      </c>
      <c r="AT196" s="78">
        <f>AVERAGEIFS('WEEKLY DATA'!AT$11:AT$14577,'WEEKLY DATA'!$A$11:$A$14577,'MONTHLY DATA'!$A196,'WEEKLY DATA'!$B$11:$B$14577,'MONTHLY DATA'!$B196)</f>
        <v>420</v>
      </c>
      <c r="AU196" s="211">
        <f t="shared" ref="AU196" si="688">AT196/AT195-1</f>
        <v>2.4390243902439046E-2</v>
      </c>
      <c r="AV196" s="169">
        <f>AVERAGEIFS('WEEKLY DATA'!AV$11:AV$14577,'WEEKLY DATA'!$A$11:$A$14577,'MONTHLY DATA'!$A196,'WEEKLY DATA'!$B$11:$B$14577,'MONTHLY DATA'!$B196)</f>
        <v>350</v>
      </c>
      <c r="AW196" s="78">
        <f>AVERAGEIFS('WEEKLY DATA'!AW$11:AW$14577,'WEEKLY DATA'!$A$11:$A$14577,'MONTHLY DATA'!$A196,'WEEKLY DATA'!$B$11:$B$14577,'MONTHLY DATA'!$B196)</f>
        <v>360</v>
      </c>
      <c r="AX196" s="78">
        <f>AVERAGEIFS('WEEKLY DATA'!AX$11:AX$14577,'WEEKLY DATA'!$A$11:$A$14577,'MONTHLY DATA'!$A196,'WEEKLY DATA'!$B$11:$B$14577,'MONTHLY DATA'!$B196)</f>
        <v>355</v>
      </c>
      <c r="AY196" s="211">
        <f t="shared" ref="AY196" si="689">AX196/AX195-1</f>
        <v>-6.9930069930069783E-3</v>
      </c>
      <c r="AZ196" s="169">
        <f>AVERAGEIFS('WEEKLY DATA'!AZ$11:AZ$14577,'WEEKLY DATA'!$A$11:$A$14577,'MONTHLY DATA'!$A196,'WEEKLY DATA'!$B$11:$B$14577,'MONTHLY DATA'!$B196)</f>
        <v>306.875</v>
      </c>
      <c r="BA196" s="78">
        <f>AVERAGEIFS('WEEKLY DATA'!BA$11:BA$14577,'WEEKLY DATA'!$A$11:$A$14577,'MONTHLY DATA'!$A196,'WEEKLY DATA'!$B$11:$B$14577,'MONTHLY DATA'!$B196)</f>
        <v>316.875</v>
      </c>
      <c r="BB196" s="78">
        <f>AVERAGEIFS('WEEKLY DATA'!BB$11:BB$14577,'WEEKLY DATA'!$A$11:$A$14577,'MONTHLY DATA'!$A196,'WEEKLY DATA'!$B$11:$B$14577,'MONTHLY DATA'!$B196)</f>
        <v>311.875</v>
      </c>
      <c r="BC196" s="211">
        <f t="shared" ref="BC196" si="690">BB196/BB195-1</f>
        <v>-3.2945736434108475E-2</v>
      </c>
      <c r="BD196" s="169">
        <f>AVERAGEIFS('WEEKLY DATA'!BD$11:BD$14577,'WEEKLY DATA'!$A$11:$A$14577,'MONTHLY DATA'!$A196,'WEEKLY DATA'!$B$11:$B$14577,'MONTHLY DATA'!$B196)</f>
        <v>318.125</v>
      </c>
      <c r="BE196" s="78">
        <f>AVERAGEIFS('WEEKLY DATA'!BE$11:BE$14577,'WEEKLY DATA'!$A$11:$A$14577,'MONTHLY DATA'!$A196,'WEEKLY DATA'!$B$11:$B$14577,'MONTHLY DATA'!$B196)</f>
        <v>328.125</v>
      </c>
      <c r="BF196" s="78">
        <f>AVERAGEIFS('WEEKLY DATA'!BF$11:BF$14577,'WEEKLY DATA'!$A$11:$A$14577,'MONTHLY DATA'!$A196,'WEEKLY DATA'!$B$11:$B$14577,'MONTHLY DATA'!$B196)</f>
        <v>323.125</v>
      </c>
      <c r="BG196" s="211">
        <f t="shared" ref="BG196" si="691">BF196/BF195-1</f>
        <v>2.5793650793650702E-2</v>
      </c>
      <c r="BH196" s="169">
        <f>AVERAGEIFS('WEEKLY DATA'!BH$11:BH$14577,'WEEKLY DATA'!$A$11:$A$14577,'MONTHLY DATA'!$A196,'WEEKLY DATA'!$B$11:$B$14577,'MONTHLY DATA'!$B196)</f>
        <v>395</v>
      </c>
      <c r="BI196" s="78">
        <f>AVERAGEIFS('WEEKLY DATA'!BI$11:BI$14577,'WEEKLY DATA'!$A$11:$A$14577,'MONTHLY DATA'!$A196,'WEEKLY DATA'!$B$11:$B$14577,'MONTHLY DATA'!$B196)</f>
        <v>405</v>
      </c>
      <c r="BJ196" s="78">
        <f>AVERAGEIFS('WEEKLY DATA'!BJ$11:BJ$14577,'WEEKLY DATA'!$A$11:$A$14577,'MONTHLY DATA'!$A196,'WEEKLY DATA'!$B$11:$B$14577,'MONTHLY DATA'!$B196)</f>
        <v>400</v>
      </c>
      <c r="BK196" s="211">
        <f t="shared" ref="BK196" si="692">BJ196/BJ195-1</f>
        <v>3.8961038961038863E-2</v>
      </c>
      <c r="BL196" s="169">
        <f>AVERAGEIFS('WEEKLY DATA'!BL$11:BL$14577,'WEEKLY DATA'!$A$11:$A$14577,'MONTHLY DATA'!$A196,'WEEKLY DATA'!$B$11:$B$14577,'MONTHLY DATA'!$B196)</f>
        <v>338.75</v>
      </c>
      <c r="BM196" s="78">
        <f>AVERAGEIFS('WEEKLY DATA'!BM$11:BM$14577,'WEEKLY DATA'!$A$11:$A$14577,'MONTHLY DATA'!$A196,'WEEKLY DATA'!$B$11:$B$14577,'MONTHLY DATA'!$B196)</f>
        <v>348.75</v>
      </c>
      <c r="BN196" s="78">
        <f>AVERAGEIFS('WEEKLY DATA'!BN$11:BN$14577,'WEEKLY DATA'!$A$11:$A$14577,'MONTHLY DATA'!$A196,'WEEKLY DATA'!$B$11:$B$14577,'MONTHLY DATA'!$B196)</f>
        <v>343.75</v>
      </c>
      <c r="BO196" s="211">
        <f t="shared" ref="BO196" si="693">BN196/BN195-1</f>
        <v>-6.7796610169491567E-2</v>
      </c>
      <c r="BP196" s="78">
        <f>AVERAGEIFS('WEEKLY DATA'!BP$11:BP$14577,'WEEKLY DATA'!$A$11:$A$14577,'MONTHLY DATA'!$A196,'WEEKLY DATA'!$B$11:$B$14577,'MONTHLY DATA'!$B196)</f>
        <v>345</v>
      </c>
      <c r="BQ196" s="78">
        <f>AVERAGEIFS('WEEKLY DATA'!BQ$11:BQ$14577,'WEEKLY DATA'!$A$11:$A$14577,'MONTHLY DATA'!$A196,'WEEKLY DATA'!$B$11:$B$14577,'MONTHLY DATA'!$B196)</f>
        <v>355</v>
      </c>
      <c r="BR196" s="78">
        <f>AVERAGEIFS('WEEKLY DATA'!BR$11:BR$14577,'WEEKLY DATA'!$A$11:$A$14577,'MONTHLY DATA'!$A196,'WEEKLY DATA'!$B$11:$B$14577,'MONTHLY DATA'!$B196)</f>
        <v>350</v>
      </c>
      <c r="BS196" s="211">
        <f t="shared" ref="BS196" si="694">BR196/BR195-1</f>
        <v>-2.4390243902439046E-2</v>
      </c>
      <c r="BT196" s="78">
        <f>AVERAGEIFS('WEEKLY DATA'!BT$11:BT$14577,'WEEKLY DATA'!$A$11:$A$14577,'MONTHLY DATA'!$A196,'WEEKLY DATA'!$B$11:$B$14577,'MONTHLY DATA'!$B196)</f>
        <v>318.75</v>
      </c>
      <c r="BU196" s="78">
        <f>AVERAGEIFS('WEEKLY DATA'!BU$11:BU$14577,'WEEKLY DATA'!$A$11:$A$14577,'MONTHLY DATA'!$A196,'WEEKLY DATA'!$B$11:$B$14577,'MONTHLY DATA'!$B196)</f>
        <v>328.75</v>
      </c>
      <c r="BV196" s="78">
        <f>AVERAGEIFS('WEEKLY DATA'!BV$11:BV$14577,'WEEKLY DATA'!$A$11:$A$14577,'MONTHLY DATA'!$A196,'WEEKLY DATA'!$B$11:$B$14577,'MONTHLY DATA'!$B196)</f>
        <v>323.75</v>
      </c>
      <c r="BW196" s="211">
        <f t="shared" ref="BW196" si="695">BV196/BV195-1</f>
        <v>-3.8461538461538325E-3</v>
      </c>
      <c r="BX196" s="78">
        <f>AVERAGEIFS('WEEKLY DATA'!BX$11:BX$14577,'WEEKLY DATA'!$A$11:$A$14577,'MONTHLY DATA'!$A196,'WEEKLY DATA'!$B$11:$B$14577,'MONTHLY DATA'!$B196)</f>
        <v>405</v>
      </c>
      <c r="BY196" s="78">
        <f>AVERAGEIFS('WEEKLY DATA'!BY$11:BY$14577,'WEEKLY DATA'!$A$11:$A$14577,'MONTHLY DATA'!$A196,'WEEKLY DATA'!$B$11:$B$14577,'MONTHLY DATA'!$B196)</f>
        <v>415</v>
      </c>
      <c r="BZ196" s="78">
        <f>AVERAGEIFS('WEEKLY DATA'!BZ$11:BZ$14577,'WEEKLY DATA'!$A$11:$A$14577,'MONTHLY DATA'!$A196,'WEEKLY DATA'!$B$11:$B$14577,'MONTHLY DATA'!$B196)</f>
        <v>410</v>
      </c>
      <c r="CA196" s="211">
        <f t="shared" ref="CA196" si="696">BZ196/BZ195-1</f>
        <v>0.11945392491467577</v>
      </c>
      <c r="CB196" s="78">
        <f>AVERAGEIFS('WEEKLY DATA'!CB$11:CB$14577,'WEEKLY DATA'!$A$11:$A$14577,'MONTHLY DATA'!$A196,'WEEKLY DATA'!$B$11:$B$14577,'MONTHLY DATA'!$B196)</f>
        <v>498.125</v>
      </c>
      <c r="CC196" s="78">
        <f>AVERAGEIFS('WEEKLY DATA'!CC$11:CC$14577,'WEEKLY DATA'!$A$11:$A$14577,'MONTHLY DATA'!$A196,'WEEKLY DATA'!$B$11:$B$14577,'MONTHLY DATA'!$B196)</f>
        <v>508.125</v>
      </c>
      <c r="CD196" s="78">
        <f>AVERAGEIFS('WEEKLY DATA'!CD$11:CD$14577,'WEEKLY DATA'!$A$11:$A$14577,'MONTHLY DATA'!$A196,'WEEKLY DATA'!$B$11:$B$14577,'MONTHLY DATA'!$B196)</f>
        <v>503.125</v>
      </c>
      <c r="CE196" s="211">
        <f t="shared" ref="CE196" si="697">CD196/CD195-1</f>
        <v>5.643044619422577E-2</v>
      </c>
      <c r="CF196" s="78">
        <f>AVERAGEIFS('WEEKLY DATA'!CF$11:CF$14577,'WEEKLY DATA'!$A$11:$A$14577,'MONTHLY DATA'!$A196,'WEEKLY DATA'!$B$11:$B$14577,'MONTHLY DATA'!$B196)</f>
        <v>355.625</v>
      </c>
      <c r="CG196" s="78">
        <f>AVERAGEIFS('WEEKLY DATA'!CG$11:CG$14577,'WEEKLY DATA'!$A$11:$A$14577,'MONTHLY DATA'!$A196,'WEEKLY DATA'!$B$11:$B$14577,'MONTHLY DATA'!$B196)</f>
        <v>365.625</v>
      </c>
      <c r="CH196" s="78">
        <f>AVERAGEIFS('WEEKLY DATA'!CH$11:CH$14577,'WEEKLY DATA'!$A$11:$A$14577,'MONTHLY DATA'!$A196,'WEEKLY DATA'!$B$11:$B$14577,'MONTHLY DATA'!$B196)</f>
        <v>360.625</v>
      </c>
      <c r="CI196" s="212">
        <f t="shared" ref="CI196" si="698">CH196/CH195-1</f>
        <v>-1.7301038062284002E-3</v>
      </c>
      <c r="CJ196" s="78">
        <f>AVERAGEIFS('WEEKLY DATA'!CJ$11:CJ$14577,'WEEKLY DATA'!$A$11:$A$14577,'MONTHLY DATA'!$A196,'WEEKLY DATA'!$B$11:$B$14577,'MONTHLY DATA'!$B196)</f>
        <v>348.75</v>
      </c>
      <c r="CK196" s="78">
        <f>AVERAGEIFS('WEEKLY DATA'!CK$11:CK$14577,'WEEKLY DATA'!$A$11:$A$14577,'MONTHLY DATA'!$A196,'WEEKLY DATA'!$B$11:$B$14577,'MONTHLY DATA'!$B196)</f>
        <v>358.75</v>
      </c>
      <c r="CL196" s="78">
        <f>AVERAGEIFS('WEEKLY DATA'!CL$11:CL$14577,'WEEKLY DATA'!$A$11:$A$14577,'MONTHLY DATA'!$A196,'WEEKLY DATA'!$B$11:$B$14577,'MONTHLY DATA'!$B196)</f>
        <v>353.75</v>
      </c>
      <c r="CM196" s="211">
        <f t="shared" ref="CM196" si="699">CL196/CL195-1</f>
        <v>1.7985611510791477E-2</v>
      </c>
      <c r="CN196" s="78">
        <f>AVERAGEIFS('WEEKLY DATA'!CN$11:CN$14577,'WEEKLY DATA'!$A$11:$A$14577,'MONTHLY DATA'!$A196,'WEEKLY DATA'!$B$11:$B$14577,'MONTHLY DATA'!$B196)</f>
        <v>405</v>
      </c>
      <c r="CO196" s="78">
        <f>AVERAGEIFS('WEEKLY DATA'!CO$11:CO$14577,'WEEKLY DATA'!$A$11:$A$14577,'MONTHLY DATA'!$A196,'WEEKLY DATA'!$B$11:$B$14577,'MONTHLY DATA'!$B196)</f>
        <v>415</v>
      </c>
      <c r="CP196" s="78">
        <f>AVERAGEIFS('WEEKLY DATA'!CP$11:CP$14577,'WEEKLY DATA'!$A$11:$A$14577,'MONTHLY DATA'!$A196,'WEEKLY DATA'!$B$11:$B$14577,'MONTHLY DATA'!$B196)</f>
        <v>410</v>
      </c>
      <c r="CQ196" s="211">
        <f t="shared" ref="CQ196" si="700">CP196/CP195-1</f>
        <v>0.11945392491467577</v>
      </c>
      <c r="CR196" s="78">
        <f>AVERAGEIFS('WEEKLY DATA'!CR$11:CR$14577,'WEEKLY DATA'!$A$11:$A$14577,'MONTHLY DATA'!$A196,'WEEKLY DATA'!$B$11:$B$14577,'MONTHLY DATA'!$B196)</f>
        <v>498.125</v>
      </c>
      <c r="CS196" s="78">
        <f>AVERAGEIFS('WEEKLY DATA'!CS$11:CS$14577,'WEEKLY DATA'!$A$11:$A$14577,'MONTHLY DATA'!$A196,'WEEKLY DATA'!$B$11:$B$14577,'MONTHLY DATA'!$B196)</f>
        <v>508.125</v>
      </c>
      <c r="CT196" s="78">
        <f>AVERAGEIFS('WEEKLY DATA'!CT$11:CT$14577,'WEEKLY DATA'!$A$11:$A$14577,'MONTHLY DATA'!$A196,'WEEKLY DATA'!$B$11:$B$14577,'MONTHLY DATA'!$B196)</f>
        <v>503.125</v>
      </c>
      <c r="CU196" s="212">
        <f t="shared" ref="CU196" si="701">CT196/CT195-1</f>
        <v>5.643044619422577E-2</v>
      </c>
      <c r="CV196" s="169">
        <f>AVERAGEIFS('WEEKLY DATA'!CV$11:CV$14577,'WEEKLY DATA'!$A$11:$A$14577,'MONTHLY DATA'!$A196,'WEEKLY DATA'!$B$11:$B$14577,'MONTHLY DATA'!$B196)</f>
        <v>365</v>
      </c>
      <c r="CW196" s="78">
        <f>AVERAGEIFS('WEEKLY DATA'!CW$11:CW$14577,'WEEKLY DATA'!$A$11:$A$14577,'MONTHLY DATA'!$A196,'WEEKLY DATA'!$B$11:$B$14577,'MONTHLY DATA'!$B196)</f>
        <v>375</v>
      </c>
      <c r="CX196" s="78">
        <f>AVERAGEIFS('WEEKLY DATA'!CX$11:CX$14577,'WEEKLY DATA'!$A$11:$A$14577,'MONTHLY DATA'!$A196,'WEEKLY DATA'!$B$11:$B$14577,'MONTHLY DATA'!$B196)</f>
        <v>370</v>
      </c>
      <c r="CY196" s="211">
        <f t="shared" ref="CY196" si="702">CX196/CX195-1</f>
        <v>-1.3333333333333308E-2</v>
      </c>
      <c r="CZ196" s="169">
        <f>AVERAGEIFS('WEEKLY DATA'!CZ$11:CZ$14577,'WEEKLY DATA'!$A$11:$A$14577,'MONTHLY DATA'!$A196,'WEEKLY DATA'!$B$11:$B$14577,'MONTHLY DATA'!$B196)</f>
        <v>360</v>
      </c>
      <c r="DA196" s="78">
        <f>AVERAGEIFS('WEEKLY DATA'!DA$11:DA$14577,'WEEKLY DATA'!$A$11:$A$14577,'MONTHLY DATA'!$A196,'WEEKLY DATA'!$B$11:$B$14577,'MONTHLY DATA'!$B196)</f>
        <v>370</v>
      </c>
      <c r="DB196" s="78">
        <f>AVERAGEIFS('WEEKLY DATA'!DB$11:DB$14577,'WEEKLY DATA'!$A$11:$A$14577,'MONTHLY DATA'!$A196,'WEEKLY DATA'!$B$11:$B$14577,'MONTHLY DATA'!$B196)</f>
        <v>365</v>
      </c>
      <c r="DC196" s="211">
        <f t="shared" ref="DC196" si="703">DB196/DB195-1</f>
        <v>3.4364261168384758E-3</v>
      </c>
      <c r="DD196" s="78">
        <f>AVERAGEIFS('WEEKLY DATA'!DD$11:DD$14577,'WEEKLY DATA'!$A$11:$A$14577,'MONTHLY DATA'!$A196,'WEEKLY DATA'!$B$11:$B$14577,'MONTHLY DATA'!$B196)</f>
        <v>405</v>
      </c>
      <c r="DE196" s="78">
        <f>AVERAGEIFS('WEEKLY DATA'!DE$11:DE$14577,'WEEKLY DATA'!$A$11:$A$14577,'MONTHLY DATA'!$A196,'WEEKLY DATA'!$B$11:$B$14577,'MONTHLY DATA'!$B196)</f>
        <v>415</v>
      </c>
      <c r="DF196" s="78">
        <f>AVERAGEIFS('WEEKLY DATA'!DF$11:DF$14577,'WEEKLY DATA'!$A$11:$A$14577,'MONTHLY DATA'!$A196,'WEEKLY DATA'!$B$11:$B$14577,'MONTHLY DATA'!$B196)</f>
        <v>410</v>
      </c>
      <c r="DG196" s="211">
        <f t="shared" ref="DG196" si="704">DF196/DF195-1</f>
        <v>0.11945392491467577</v>
      </c>
      <c r="DH196" s="78">
        <f>AVERAGEIFS('WEEKLY DATA'!DH$11:DH$14577,'WEEKLY DATA'!$A$11:$A$14577,'MONTHLY DATA'!$A196,'WEEKLY DATA'!$B$11:$B$14577,'MONTHLY DATA'!$B196)</f>
        <v>513.125</v>
      </c>
      <c r="DI196" s="78">
        <f>AVERAGEIFS('WEEKLY DATA'!DI$11:DI$14577,'WEEKLY DATA'!$A$11:$A$14577,'MONTHLY DATA'!$A196,'WEEKLY DATA'!$B$11:$B$14577,'MONTHLY DATA'!$B196)</f>
        <v>523.125</v>
      </c>
      <c r="DJ196" s="78">
        <f>AVERAGEIFS('WEEKLY DATA'!DJ$11:DJ$14577,'WEEKLY DATA'!$A$11:$A$14577,'MONTHLY DATA'!$A196,'WEEKLY DATA'!$B$11:$B$14577,'MONTHLY DATA'!$B196)</f>
        <v>518.125</v>
      </c>
      <c r="DK196" s="211">
        <f t="shared" ref="DK196" si="705">DJ196/DJ195-1</f>
        <v>5.4707379134860012E-2</v>
      </c>
      <c r="DL196" s="169">
        <f>AVERAGEIFS('WEEKLY DATA'!DL$11:DL$14577,'WEEKLY DATA'!$A$11:$A$14577,'MONTHLY DATA'!$A196,'WEEKLY DATA'!$B$11:$B$14577,'MONTHLY DATA'!$B196)</f>
        <v>323.75</v>
      </c>
      <c r="DM196" s="78">
        <f>AVERAGEIFS('WEEKLY DATA'!DM$11:DM$14577,'WEEKLY DATA'!$A$11:$A$14577,'MONTHLY DATA'!$A196,'WEEKLY DATA'!$B$11:$B$14577,'MONTHLY DATA'!$B196)</f>
        <v>333.75</v>
      </c>
      <c r="DN196" s="78">
        <f>AVERAGEIFS('WEEKLY DATA'!DN$11:DN$14577,'WEEKLY DATA'!$A$11:$A$14577,'MONTHLY DATA'!$A196,'WEEKLY DATA'!$B$11:$B$14577,'MONTHLY DATA'!$B196)</f>
        <v>328.75</v>
      </c>
      <c r="DO196" s="211">
        <f t="shared" ref="DO196" si="706">DN196/DN195-1</f>
        <v>-1.8656716417910446E-2</v>
      </c>
      <c r="DP196" s="78">
        <f>AVERAGEIFS('WEEKLY DATA'!DP$11:DP$14577,'WEEKLY DATA'!$A$11:$A$14577,'MONTHLY DATA'!$A196,'WEEKLY DATA'!$B$11:$B$14577,'MONTHLY DATA'!$B196)</f>
        <v>342.5</v>
      </c>
      <c r="DQ196" s="78">
        <f>AVERAGEIFS('WEEKLY DATA'!DQ$11:DQ$14577,'WEEKLY DATA'!$A$11:$A$14577,'MONTHLY DATA'!$A196,'WEEKLY DATA'!$B$11:$B$14577,'MONTHLY DATA'!$B196)</f>
        <v>352.5</v>
      </c>
      <c r="DR196" s="78">
        <f>AVERAGEIFS('WEEKLY DATA'!DR$11:DR$14577,'WEEKLY DATA'!$A$11:$A$14577,'MONTHLY DATA'!$A196,'WEEKLY DATA'!$B$11:$B$14577,'MONTHLY DATA'!$B196)</f>
        <v>347.5</v>
      </c>
      <c r="DS196" s="211">
        <f t="shared" ref="DS196" si="707">DR196/DR195-1</f>
        <v>3.3457249070631967E-2</v>
      </c>
      <c r="DT196" s="78">
        <f>AVERAGEIFS('WEEKLY DATA'!DT$11:DT$14577,'WEEKLY DATA'!$A$11:$A$14577,'MONTHLY DATA'!$A196,'WEEKLY DATA'!$B$11:$B$14577,'MONTHLY DATA'!$B196)</f>
        <v>405</v>
      </c>
      <c r="DU196" s="78">
        <f>AVERAGEIFS('WEEKLY DATA'!DU$11:DU$14577,'WEEKLY DATA'!$A$11:$A$14577,'MONTHLY DATA'!$A196,'WEEKLY DATA'!$B$11:$B$14577,'MONTHLY DATA'!$B196)</f>
        <v>415</v>
      </c>
      <c r="DV196" s="78">
        <f>AVERAGEIFS('WEEKLY DATA'!DV$11:DV$14577,'WEEKLY DATA'!$A$11:$A$14577,'MONTHLY DATA'!$A196,'WEEKLY DATA'!$B$11:$B$14577,'MONTHLY DATA'!$B196)</f>
        <v>410</v>
      </c>
      <c r="DW196" s="211">
        <f t="shared" ref="DW196" si="708">DV196/DV195-1</f>
        <v>0.11945392491467577</v>
      </c>
      <c r="DX196" s="78">
        <f>AVERAGEIFS('WEEKLY DATA'!DX$11:DX$14577,'WEEKLY DATA'!$A$11:$A$14577,'MONTHLY DATA'!$A196,'WEEKLY DATA'!$B$11:$B$14577,'MONTHLY DATA'!$B196)</f>
        <v>498.125</v>
      </c>
      <c r="DY196" s="78">
        <f>AVERAGEIFS('WEEKLY DATA'!DY$11:DY$14577,'WEEKLY DATA'!$A$11:$A$14577,'MONTHLY DATA'!$A196,'WEEKLY DATA'!$B$11:$B$14577,'MONTHLY DATA'!$B196)</f>
        <v>508.125</v>
      </c>
      <c r="DZ196" s="78">
        <f>AVERAGEIFS('WEEKLY DATA'!DZ$11:DZ$14577,'WEEKLY DATA'!$A$11:$A$14577,'MONTHLY DATA'!$A196,'WEEKLY DATA'!$B$11:$B$14577,'MONTHLY DATA'!$B196)</f>
        <v>503.125</v>
      </c>
      <c r="EA196" s="211">
        <f t="shared" ref="EA196" si="709">DZ196/DZ195-1</f>
        <v>5.643044619422577E-2</v>
      </c>
      <c r="EB196" s="78">
        <f>AVERAGEIFS('WEEKLY DATA'!EB$11:EB$14577,'WEEKLY DATA'!$A$11:$A$14577,'MONTHLY DATA'!$A196,'WEEKLY DATA'!$B$11:$B$14577,'MONTHLY DATA'!$B196)</f>
        <v>365</v>
      </c>
      <c r="EC196" s="78">
        <f>AVERAGEIFS('WEEKLY DATA'!EC$11:EC$14577,'WEEKLY DATA'!$A$11:$A$14577,'MONTHLY DATA'!$A196,'WEEKLY DATA'!$B$11:$B$14577,'MONTHLY DATA'!$B196)</f>
        <v>375</v>
      </c>
      <c r="ED196" s="78">
        <f>AVERAGEIFS('WEEKLY DATA'!ED$11:ED$14577,'WEEKLY DATA'!$A$11:$A$14577,'MONTHLY DATA'!$A196,'WEEKLY DATA'!$B$11:$B$14577,'MONTHLY DATA'!$B196)</f>
        <v>370</v>
      </c>
      <c r="EE196" s="211">
        <f t="shared" ref="EE196" si="710">ED196/ED195-1</f>
        <v>-2.6315789473684181E-2</v>
      </c>
      <c r="EF196" s="169">
        <f>AVERAGEIFS('WEEKLY DATA'!EF$11:EF$14577,'WEEKLY DATA'!$A$11:$A$14577,'MONTHLY DATA'!$A196,'WEEKLY DATA'!$B$11:$B$14577,'MONTHLY DATA'!$B196)</f>
        <v>329.375</v>
      </c>
      <c r="EG196" s="78">
        <f>AVERAGEIFS('WEEKLY DATA'!EG$11:EG$14577,'WEEKLY DATA'!$A$11:$A$14577,'MONTHLY DATA'!$A196,'WEEKLY DATA'!$B$11:$B$14577,'MONTHLY DATA'!$B196)</f>
        <v>339.375</v>
      </c>
      <c r="EH196" s="78">
        <f>AVERAGEIFS('WEEKLY DATA'!EH$11:EH$14577,'WEEKLY DATA'!$A$11:$A$14577,'MONTHLY DATA'!$A196,'WEEKLY DATA'!$B$11:$B$14577,'MONTHLY DATA'!$B196)</f>
        <v>334.375</v>
      </c>
      <c r="EI196" s="211">
        <f t="shared" ref="EI196" si="711">EH196/EH195-1</f>
        <v>-4.1218637992831542E-2</v>
      </c>
      <c r="EJ196" s="78">
        <f>AVERAGEIFS('WEEKLY DATA'!EJ$11:EJ$14577,'WEEKLY DATA'!$A$11:$A$14577,'MONTHLY DATA'!$A196,'WEEKLY DATA'!$B$11:$B$14577,'MONTHLY DATA'!$B196)</f>
        <v>400</v>
      </c>
      <c r="EK196" s="78">
        <f>AVERAGEIFS('WEEKLY DATA'!EK$11:EK$14577,'WEEKLY DATA'!$A$11:$A$14577,'MONTHLY DATA'!$A196,'WEEKLY DATA'!$B$11:$B$14577,'MONTHLY DATA'!$B196)</f>
        <v>410</v>
      </c>
      <c r="EL196" s="78">
        <f>AVERAGEIFS('WEEKLY DATA'!EL$11:EL$14577,'WEEKLY DATA'!$A$11:$A$14577,'MONTHLY DATA'!$A196,'WEEKLY DATA'!$B$11:$B$14577,'MONTHLY DATA'!$B196)</f>
        <v>405</v>
      </c>
      <c r="EM196" s="211">
        <f t="shared" ref="EM196" si="712">EL196/EL195-1</f>
        <v>0.12110726643598624</v>
      </c>
      <c r="EN196" s="78">
        <f>AVERAGEIFS('WEEKLY DATA'!EN$11:EN$14577,'WEEKLY DATA'!$A$11:$A$14577,'MONTHLY DATA'!$A196,'WEEKLY DATA'!$B$11:$B$14577,'MONTHLY DATA'!$B196)</f>
        <v>543.125</v>
      </c>
      <c r="EO196" s="78">
        <f>AVERAGEIFS('WEEKLY DATA'!EO$11:EO$14577,'WEEKLY DATA'!$A$11:$A$14577,'MONTHLY DATA'!$A196,'WEEKLY DATA'!$B$11:$B$14577,'MONTHLY DATA'!$B196)</f>
        <v>553.125</v>
      </c>
      <c r="EP196" s="78">
        <f>AVERAGEIFS('WEEKLY DATA'!EP$11:EP$14577,'WEEKLY DATA'!$A$11:$A$14577,'MONTHLY DATA'!$A196,'WEEKLY DATA'!$B$11:$B$14577,'MONTHLY DATA'!$B196)</f>
        <v>548.125</v>
      </c>
      <c r="EQ196" s="211">
        <f t="shared" ref="EQ196" si="713">EP196/EP195-1</f>
        <v>5.155875299760182E-2</v>
      </c>
      <c r="ER196" s="78">
        <f>AVERAGEIFS('WEEKLY DATA'!ER$11:ER$14577,'WEEKLY DATA'!$A$11:$A$14577,'MONTHLY DATA'!$A196,'WEEKLY DATA'!$B$11:$B$14577,'MONTHLY DATA'!$B196)</f>
        <v>311.875</v>
      </c>
      <c r="ES196" s="78">
        <f>AVERAGEIFS('WEEKLY DATA'!ES$11:ES$14577,'WEEKLY DATA'!$A$11:$A$14577,'MONTHLY DATA'!$A196,'WEEKLY DATA'!$B$11:$B$14577,'MONTHLY DATA'!$B196)</f>
        <v>321.875</v>
      </c>
      <c r="ET196" s="78">
        <f>AVERAGEIFS('WEEKLY DATA'!ET$11:ET$14577,'WEEKLY DATA'!$A$11:$A$14577,'MONTHLY DATA'!$A196,'WEEKLY DATA'!$B$11:$B$14577,'MONTHLY DATA'!$B196)</f>
        <v>316.875</v>
      </c>
      <c r="EU196" s="211">
        <f t="shared" ref="EU196" si="714">ET196/ET195-1</f>
        <v>-2.8735632183908066E-2</v>
      </c>
      <c r="EV196" s="78">
        <f>AVERAGEIFS('WEEKLY DATA'!EV$11:EV$14577,'WEEKLY DATA'!$A$11:$A$14577,'MONTHLY DATA'!$A196,'WEEKLY DATA'!$B$11:$B$14577,'MONTHLY DATA'!$B196)</f>
        <v>300</v>
      </c>
      <c r="EW196" s="78">
        <f>AVERAGEIFS('WEEKLY DATA'!EW$11:EW$14577,'WEEKLY DATA'!$A$11:$A$14577,'MONTHLY DATA'!$A196,'WEEKLY DATA'!$B$11:$B$14577,'MONTHLY DATA'!$B196)</f>
        <v>310</v>
      </c>
      <c r="EX196" s="78">
        <f>AVERAGEIFS('WEEKLY DATA'!EX$11:EX$14577,'WEEKLY DATA'!$A$11:$A$14577,'MONTHLY DATA'!$A196,'WEEKLY DATA'!$B$11:$B$14577,'MONTHLY DATA'!$B196)</f>
        <v>305</v>
      </c>
      <c r="EY196" s="211">
        <f t="shared" ref="EY196" si="715">EX196/EX195-1</f>
        <v>-7.2243346007604514E-2</v>
      </c>
      <c r="EZ196" s="78">
        <f>AVERAGEIFS('WEEKLY DATA'!EZ$11:EZ$14577,'WEEKLY DATA'!$A$11:$A$14577,'MONTHLY DATA'!$A196,'WEEKLY DATA'!$B$11:$B$14577,'MONTHLY DATA'!$B196)</f>
        <v>400</v>
      </c>
      <c r="FA196" s="78">
        <f>AVERAGEIFS('WEEKLY DATA'!FA$11:FA$14577,'WEEKLY DATA'!$A$11:$A$14577,'MONTHLY DATA'!$A196,'WEEKLY DATA'!$B$11:$B$14577,'MONTHLY DATA'!$B196)</f>
        <v>410</v>
      </c>
      <c r="FB196" s="78">
        <f>AVERAGEIFS('WEEKLY DATA'!FB$11:FB$14577,'WEEKLY DATA'!$A$11:$A$14577,'MONTHLY DATA'!$A196,'WEEKLY DATA'!$B$11:$B$14577,'MONTHLY DATA'!$B196)</f>
        <v>405</v>
      </c>
      <c r="FC196" s="211">
        <f t="shared" ref="FC196" si="716">FB196/FB195-1</f>
        <v>0.12110726643598624</v>
      </c>
      <c r="FD196" s="78">
        <f>AVERAGEIFS('WEEKLY DATA'!FD$11:FD$14577,'WEEKLY DATA'!$A$11:$A$14577,'MONTHLY DATA'!$A196,'WEEKLY DATA'!$B$11:$B$14577,'MONTHLY DATA'!$B196)</f>
        <v>400</v>
      </c>
      <c r="FE196" s="78">
        <f>AVERAGEIFS('WEEKLY DATA'!FE$11:FE$14577,'WEEKLY DATA'!$A$11:$A$14577,'MONTHLY DATA'!$A196,'WEEKLY DATA'!$B$11:$B$14577,'MONTHLY DATA'!$B196)</f>
        <v>410</v>
      </c>
      <c r="FF196" s="78">
        <f>AVERAGEIFS('WEEKLY DATA'!FF$11:FF$14577,'WEEKLY DATA'!$A$11:$A$14577,'MONTHLY DATA'!$A196,'WEEKLY DATA'!$B$11:$B$14577,'MONTHLY DATA'!$B196)</f>
        <v>405</v>
      </c>
      <c r="FG196" s="211">
        <f t="shared" ref="FG196" si="717">FF196/FF195-1</f>
        <v>0</v>
      </c>
      <c r="FH196" s="78">
        <f>AVERAGEIFS('WEEKLY DATA'!FH$11:FH$14577,'WEEKLY DATA'!$A$11:$A$14577,'MONTHLY DATA'!$A196,'WEEKLY DATA'!$B$11:$B$14577,'MONTHLY DATA'!$B196)</f>
        <v>351.875</v>
      </c>
      <c r="FI196" s="78">
        <f>AVERAGEIFS('WEEKLY DATA'!FI$11:FI$14577,'WEEKLY DATA'!$A$11:$A$14577,'MONTHLY DATA'!$A196,'WEEKLY DATA'!$B$11:$B$14577,'MONTHLY DATA'!$B196)</f>
        <v>361.875</v>
      </c>
      <c r="FJ196" s="78">
        <f>AVERAGEIFS('WEEKLY DATA'!FJ$11:FJ$14577,'WEEKLY DATA'!$A$11:$A$14577,'MONTHLY DATA'!$A196,'WEEKLY DATA'!$B$11:$B$14577,'MONTHLY DATA'!$B196)</f>
        <v>356.875</v>
      </c>
      <c r="FK196" s="211">
        <f t="shared" ref="FK196" si="718">FJ196/FJ195-1</f>
        <v>3.4420289855072506E-2</v>
      </c>
      <c r="FL196" s="169">
        <f>AVERAGEIFS('WEEKLY DATA'!FL$11:FL$14577,'WEEKLY DATA'!$A$11:$A$14577,'MONTHLY DATA'!$A196,'WEEKLY DATA'!$B$11:$B$14577,'MONTHLY DATA'!$B196)</f>
        <v>343.75</v>
      </c>
      <c r="FM196" s="78">
        <f>AVERAGEIFS('WEEKLY DATA'!FM$11:FM$14577,'WEEKLY DATA'!$A$11:$A$14577,'MONTHLY DATA'!$A196,'WEEKLY DATA'!$B$11:$B$14577,'MONTHLY DATA'!$B196)</f>
        <v>353.75</v>
      </c>
      <c r="FN196" s="78">
        <f>AVERAGEIFS('WEEKLY DATA'!FN$11:FN$14577,'WEEKLY DATA'!$A$11:$A$14577,'MONTHLY DATA'!$A196,'WEEKLY DATA'!$B$11:$B$14577,'MONTHLY DATA'!$B196)</f>
        <v>348.75</v>
      </c>
      <c r="FO196" s="211">
        <f t="shared" ref="FO196" si="719">FN196/FN195-1</f>
        <v>-1.7605633802816878E-2</v>
      </c>
      <c r="FP196" s="78"/>
      <c r="FQ196" s="132"/>
      <c r="FR196" s="79"/>
      <c r="FS196" s="155"/>
      <c r="FT196" s="169">
        <f>AVERAGEIFS('WEEKLY DATA'!FT$11:FT$14577,'WEEKLY DATA'!$A$11:$A$14577,'MONTHLY DATA'!$A196,'WEEKLY DATA'!$B$11:$B$14577,'MONTHLY DATA'!$B196)</f>
        <v>480</v>
      </c>
      <c r="FU196" s="78">
        <f>AVERAGEIFS('WEEKLY DATA'!FU$11:FU$14577,'WEEKLY DATA'!$A$11:$A$14577,'MONTHLY DATA'!$A196,'WEEKLY DATA'!$B$11:$B$14577,'MONTHLY DATA'!$B196)</f>
        <v>490</v>
      </c>
      <c r="FV196" s="78">
        <f>AVERAGEIFS('WEEKLY DATA'!FV$11:FV$14577,'WEEKLY DATA'!$A$11:$A$14577,'MONTHLY DATA'!$A196,'WEEKLY DATA'!$B$11:$B$14577,'MONTHLY DATA'!$B196)</f>
        <v>485</v>
      </c>
      <c r="FW196" s="211">
        <f t="shared" ref="FW196" si="720">FV196/FV195-1</f>
        <v>-5.12820512820511E-3</v>
      </c>
      <c r="FX196" s="169">
        <f>AVERAGEIFS('WEEKLY DATA'!FX$11:FX$14577,'WEEKLY DATA'!$A$11:$A$14577,'MONTHLY DATA'!$A196,'WEEKLY DATA'!$B$11:$B$14577,'MONTHLY DATA'!$B196)</f>
        <v>316.875</v>
      </c>
      <c r="FY196" s="78">
        <f>AVERAGEIFS('WEEKLY DATA'!FY$11:FY$14577,'WEEKLY DATA'!$A$11:$A$14577,'MONTHLY DATA'!$A196,'WEEKLY DATA'!$B$11:$B$14577,'MONTHLY DATA'!$B196)</f>
        <v>326.875</v>
      </c>
      <c r="FZ196" s="78">
        <f>AVERAGEIFS('WEEKLY DATA'!FZ$11:FZ$14577,'WEEKLY DATA'!$A$11:$A$14577,'MONTHLY DATA'!$A196,'WEEKLY DATA'!$B$11:$B$14577,'MONTHLY DATA'!$B196)</f>
        <v>321.875</v>
      </c>
      <c r="GA196" s="211">
        <f t="shared" ref="GA196" si="721">FZ196/FZ195-1</f>
        <v>-9.330985915492962E-2</v>
      </c>
      <c r="GB196" s="169">
        <f>AVERAGEIFS('WEEKLY DATA'!GB$11:GB$14577,'WEEKLY DATA'!$A$11:$A$14577,'MONTHLY DATA'!$A196,'WEEKLY DATA'!$B$11:$B$14577,'MONTHLY DATA'!$B196)</f>
        <v>455</v>
      </c>
      <c r="GC196" s="78">
        <f>AVERAGEIFS('WEEKLY DATA'!GC$11:GC$14577,'WEEKLY DATA'!$A$11:$A$14577,'MONTHLY DATA'!$A196,'WEEKLY DATA'!$B$11:$B$14577,'MONTHLY DATA'!$B196)</f>
        <v>465</v>
      </c>
      <c r="GD196" s="78">
        <f>AVERAGEIFS('WEEKLY DATA'!GD$11:GD$14577,'WEEKLY DATA'!$A$11:$A$14577,'MONTHLY DATA'!$A196,'WEEKLY DATA'!$B$11:$B$14577,'MONTHLY DATA'!$B196)</f>
        <v>460</v>
      </c>
      <c r="GE196" s="211">
        <f t="shared" ref="GE196" si="722">GD196/GD195-1</f>
        <v>-1.0752688172043001E-2</v>
      </c>
      <c r="GF196" s="169">
        <f>AVERAGEIFS('WEEKLY DATA'!GF$11:GF$14577,'WEEKLY DATA'!$A$11:$A$14577,'MONTHLY DATA'!$A196,'WEEKLY DATA'!$B$11:$B$14577,'MONTHLY DATA'!$B196)</f>
        <v>450</v>
      </c>
      <c r="GG196" s="78">
        <f>AVERAGEIFS('WEEKLY DATA'!GG$11:GG$14577,'WEEKLY DATA'!$A$11:$A$14577,'MONTHLY DATA'!$A196,'WEEKLY DATA'!$B$11:$B$14577,'MONTHLY DATA'!$B196)</f>
        <v>460</v>
      </c>
      <c r="GH196" s="78">
        <f>AVERAGEIFS('WEEKLY DATA'!GH$11:GH$14577,'WEEKLY DATA'!$A$11:$A$14577,'MONTHLY DATA'!$A196,'WEEKLY DATA'!$B$11:$B$14577,'MONTHLY DATA'!$B196)</f>
        <v>455</v>
      </c>
      <c r="GI196" s="211">
        <f t="shared" ref="GI196" si="723">GH196/GH195-1</f>
        <v>2.7548209366390353E-3</v>
      </c>
      <c r="GJ196" s="169">
        <f>AVERAGEIFS('WEEKLY DATA'!GJ$11:GJ$14577,'WEEKLY DATA'!$A$11:$A$14577,'MONTHLY DATA'!$A196,'WEEKLY DATA'!$B$11:$B$14577,'MONTHLY DATA'!$B196)</f>
        <v>415</v>
      </c>
      <c r="GK196" s="78">
        <f>AVERAGEIFS('WEEKLY DATA'!GK$11:GK$14577,'WEEKLY DATA'!$A$11:$A$14577,'MONTHLY DATA'!$A196,'WEEKLY DATA'!$B$11:$B$14577,'MONTHLY DATA'!$B196)</f>
        <v>425</v>
      </c>
      <c r="GL196" s="78">
        <f>AVERAGEIFS('WEEKLY DATA'!GL$11:GL$14577,'WEEKLY DATA'!$A$11:$A$14577,'MONTHLY DATA'!$A196,'WEEKLY DATA'!$B$11:$B$14577,'MONTHLY DATA'!$B196)</f>
        <v>420</v>
      </c>
      <c r="GM196" s="211">
        <f t="shared" ref="GM196" si="724">GL196/GL195-1</f>
        <v>0.11627906976744184</v>
      </c>
      <c r="GN196" s="169">
        <f>AVERAGEIFS('WEEKLY DATA'!GN$11:GN$14577,'WEEKLY DATA'!$A$11:$A$14577,'MONTHLY DATA'!$A196,'WEEKLY DATA'!$B$11:$B$14577,'MONTHLY DATA'!$B196)</f>
        <v>603.125</v>
      </c>
      <c r="GO196" s="78">
        <f>AVERAGEIFS('WEEKLY DATA'!GO$11:GO$14577,'WEEKLY DATA'!$A$11:$A$14577,'MONTHLY DATA'!$A196,'WEEKLY DATA'!$B$11:$B$14577,'MONTHLY DATA'!$B196)</f>
        <v>613.125</v>
      </c>
      <c r="GP196" s="78">
        <f>AVERAGEIFS('WEEKLY DATA'!GP$11:GP$14577,'WEEKLY DATA'!$A$11:$A$14577,'MONTHLY DATA'!$A196,'WEEKLY DATA'!$B$11:$B$14577,'MONTHLY DATA'!$B196)</f>
        <v>608.125</v>
      </c>
      <c r="GQ196" s="211">
        <f t="shared" ref="GQ196" si="725">GP196/GP195-1</f>
        <v>4.6236559139784861E-2</v>
      </c>
    </row>
    <row r="197" spans="1:199" ht="15.5" x14ac:dyDescent="0.35">
      <c r="A197">
        <f t="shared" si="106"/>
        <v>7</v>
      </c>
      <c r="B197">
        <f t="shared" si="107"/>
        <v>2025</v>
      </c>
      <c r="C197" s="86">
        <v>45839</v>
      </c>
      <c r="D197" s="78">
        <f>AVERAGEIFS('WEEKLY DATA'!D$11:D$14577,'WEEKLY DATA'!$A$11:$A$14577,'MONTHLY DATA'!$A197,'WEEKLY DATA'!$B$11:$B$14577,'MONTHLY DATA'!$B197)</f>
        <v>391.875</v>
      </c>
      <c r="E197" s="78">
        <f>AVERAGEIFS('WEEKLY DATA'!E$11:E$14577,'WEEKLY DATA'!$A$11:$A$14577,'MONTHLY DATA'!$A197,'WEEKLY DATA'!$B$11:$B$14577,'MONTHLY DATA'!$B197)</f>
        <v>401.875</v>
      </c>
      <c r="F197" s="78">
        <f>AVERAGEIFS('WEEKLY DATA'!F$11:F$14577,'WEEKLY DATA'!$A$11:$A$14577,'MONTHLY DATA'!$A197,'WEEKLY DATA'!$B$11:$B$14577,'MONTHLY DATA'!$B197)</f>
        <v>396.875</v>
      </c>
      <c r="G197" s="211">
        <f t="shared" ref="G197" si="726">F197/F196-1</f>
        <v>0</v>
      </c>
      <c r="H197" s="169">
        <f>AVERAGEIFS('WEEKLY DATA'!H$11:H$14577,'WEEKLY DATA'!$A$11:$A$14577,'MONTHLY DATA'!$A197,'WEEKLY DATA'!$B$11:$B$14577,'MONTHLY DATA'!$B197)</f>
        <v>380.625</v>
      </c>
      <c r="I197" s="78">
        <f>AVERAGEIFS('WEEKLY DATA'!I$11:I$14577,'WEEKLY DATA'!$A$11:$A$14577,'MONTHLY DATA'!$A197,'WEEKLY DATA'!$B$11:$B$14577,'MONTHLY DATA'!$B197)</f>
        <v>390.625</v>
      </c>
      <c r="J197" s="78">
        <f>AVERAGEIFS('WEEKLY DATA'!J$11:J$14577,'WEEKLY DATA'!$A$11:$A$14577,'MONTHLY DATA'!$A197,'WEEKLY DATA'!$B$11:$B$14577,'MONTHLY DATA'!$B197)</f>
        <v>385.625</v>
      </c>
      <c r="K197" s="211">
        <f t="shared" ref="K197" si="727">J197/J196-1</f>
        <v>1.4802631578947345E-2</v>
      </c>
      <c r="L197" s="169">
        <f>AVERAGEIFS('WEEKLY DATA'!L$11:L$14577,'WEEKLY DATA'!$A$11:$A$14577,'MONTHLY DATA'!$A197,'WEEKLY DATA'!$B$11:$B$14577,'MONTHLY DATA'!$B197)</f>
        <v>425</v>
      </c>
      <c r="M197" s="78">
        <f>AVERAGEIFS('WEEKLY DATA'!M$11:M$14577,'WEEKLY DATA'!$A$11:$A$14577,'MONTHLY DATA'!$A197,'WEEKLY DATA'!$B$11:$B$14577,'MONTHLY DATA'!$B197)</f>
        <v>435</v>
      </c>
      <c r="N197" s="78">
        <f>AVERAGEIFS('WEEKLY DATA'!N$11:N$14577,'WEEKLY DATA'!$A$11:$A$14577,'MONTHLY DATA'!$A197,'WEEKLY DATA'!$B$11:$B$14577,'MONTHLY DATA'!$B197)</f>
        <v>430</v>
      </c>
      <c r="O197" s="211">
        <f t="shared" ref="O197" si="728">N197/N196-1</f>
        <v>0</v>
      </c>
      <c r="P197" s="169">
        <f>AVERAGEIFS('WEEKLY DATA'!P$11:P$14577,'WEEKLY DATA'!$A$11:$A$14577,'MONTHLY DATA'!$A197,'WEEKLY DATA'!$B$11:$B$14577,'MONTHLY DATA'!$B197)</f>
        <v>397.5</v>
      </c>
      <c r="Q197" s="78">
        <f>AVERAGEIFS('WEEKLY DATA'!Q$11:Q$14577,'WEEKLY DATA'!$A$11:$A$14577,'MONTHLY DATA'!$A197,'WEEKLY DATA'!$B$11:$B$14577,'MONTHLY DATA'!$B197)</f>
        <v>407.5</v>
      </c>
      <c r="R197" s="78">
        <f>AVERAGEIFS('WEEKLY DATA'!R$11:R$14577,'WEEKLY DATA'!$A$11:$A$14577,'MONTHLY DATA'!$A197,'WEEKLY DATA'!$B$11:$B$14577,'MONTHLY DATA'!$B197)</f>
        <v>402.5</v>
      </c>
      <c r="S197" s="211">
        <f t="shared" ref="S197" si="729">R197/R196-1</f>
        <v>3.1152647975076775E-3</v>
      </c>
      <c r="T197" s="169">
        <f>AVERAGEIFS('WEEKLY DATA'!T$11:T$14577,'WEEKLY DATA'!$A$11:$A$14577,'MONTHLY DATA'!$A197,'WEEKLY DATA'!$B$11:$B$14577,'MONTHLY DATA'!$B197)</f>
        <v>333.125</v>
      </c>
      <c r="U197" s="78">
        <f>AVERAGEIFS('WEEKLY DATA'!U$11:U$14577,'WEEKLY DATA'!$A$11:$A$14577,'MONTHLY DATA'!$A197,'WEEKLY DATA'!$B$11:$B$14577,'MONTHLY DATA'!$B197)</f>
        <v>343.125</v>
      </c>
      <c r="V197" s="78">
        <f>AVERAGEIFS('WEEKLY DATA'!V$11:V$14577,'WEEKLY DATA'!$A$11:$A$14577,'MONTHLY DATA'!$A197,'WEEKLY DATA'!$B$11:$B$14577,'MONTHLY DATA'!$B197)</f>
        <v>338.125</v>
      </c>
      <c r="W197" s="211">
        <f t="shared" ref="W197" si="730">V197/V196-1</f>
        <v>-1.0968921389396757E-2</v>
      </c>
      <c r="X197" s="169">
        <f>AVERAGEIFS('WEEKLY DATA'!X$11:X$14577,'WEEKLY DATA'!$A$11:$A$14577,'MONTHLY DATA'!$A197,'WEEKLY DATA'!$B$11:$B$14577,'MONTHLY DATA'!$B197)</f>
        <v>323.125</v>
      </c>
      <c r="Y197" s="78">
        <f>AVERAGEIFS('WEEKLY DATA'!Y$11:Y$14577,'WEEKLY DATA'!$A$11:$A$14577,'MONTHLY DATA'!$A197,'WEEKLY DATA'!$B$11:$B$14577,'MONTHLY DATA'!$B197)</f>
        <v>333.125</v>
      </c>
      <c r="Z197" s="78">
        <f>AVERAGEIFS('WEEKLY DATA'!Z$11:Z$14577,'WEEKLY DATA'!$A$11:$A$14577,'MONTHLY DATA'!$A197,'WEEKLY DATA'!$B$11:$B$14577,'MONTHLY DATA'!$B197)</f>
        <v>328.125</v>
      </c>
      <c r="AA197" s="211">
        <f t="shared" ref="AA197" si="731">Z197/Z196-1</f>
        <v>-1.1299435028248594E-2</v>
      </c>
      <c r="AB197" s="169">
        <f>AVERAGEIFS('WEEKLY DATA'!AB$11:AB$14577,'WEEKLY DATA'!$A$11:$A$14577,'MONTHLY DATA'!$A197,'WEEKLY DATA'!$B$11:$B$14577,'MONTHLY DATA'!$B197)</f>
        <v>405</v>
      </c>
      <c r="AC197" s="78">
        <f>AVERAGEIFS('WEEKLY DATA'!AC$11:AC$14577,'WEEKLY DATA'!$A$11:$A$14577,'MONTHLY DATA'!$A197,'WEEKLY DATA'!$B$11:$B$14577,'MONTHLY DATA'!$B197)</f>
        <v>415</v>
      </c>
      <c r="AD197" s="78">
        <f>AVERAGEIFS('WEEKLY DATA'!AD$11:AD$14577,'WEEKLY DATA'!$A$11:$A$14577,'MONTHLY DATA'!$A197,'WEEKLY DATA'!$B$11:$B$14577,'MONTHLY DATA'!$B197)</f>
        <v>410</v>
      </c>
      <c r="AE197" s="211">
        <f t="shared" ref="AE197" si="732">AD197/AD196-1</f>
        <v>0</v>
      </c>
      <c r="AF197" s="169">
        <f>AVERAGEIFS('WEEKLY DATA'!AF$11:AF$14577,'WEEKLY DATA'!$A$11:$A$14577,'MONTHLY DATA'!$A197,'WEEKLY DATA'!$B$11:$B$14577,'MONTHLY DATA'!$B197)</f>
        <v>352.5</v>
      </c>
      <c r="AG197" s="78">
        <f>AVERAGEIFS('WEEKLY DATA'!AG$11:AG$14577,'WEEKLY DATA'!$A$11:$A$14577,'MONTHLY DATA'!$A197,'WEEKLY DATA'!$B$11:$B$14577,'MONTHLY DATA'!$B197)</f>
        <v>362.5</v>
      </c>
      <c r="AH197" s="78">
        <f>AVERAGEIFS('WEEKLY DATA'!AH$11:AH$14577,'WEEKLY DATA'!$A$11:$A$14577,'MONTHLY DATA'!$A197,'WEEKLY DATA'!$B$11:$B$14577,'MONTHLY DATA'!$B197)</f>
        <v>357.5</v>
      </c>
      <c r="AI197" s="211">
        <f t="shared" ref="AI197" si="733">AH197/AH196-1</f>
        <v>7.0422535211267512E-3</v>
      </c>
      <c r="AJ197" s="169">
        <f>AVERAGEIFS('WEEKLY DATA'!AJ$11:AJ$14577,'WEEKLY DATA'!$A$11:$A$14577,'MONTHLY DATA'!$A197,'WEEKLY DATA'!$B$11:$B$14577,'MONTHLY DATA'!$B197)</f>
        <v>323.125</v>
      </c>
      <c r="AK197" s="78">
        <f>AVERAGEIFS('WEEKLY DATA'!AK$11:AK$14577,'WEEKLY DATA'!$A$11:$A$14577,'MONTHLY DATA'!$A197,'WEEKLY DATA'!$B$11:$B$14577,'MONTHLY DATA'!$B197)</f>
        <v>333.125</v>
      </c>
      <c r="AL197" s="78">
        <f>AVERAGEIFS('WEEKLY DATA'!AL$11:AL$14577,'WEEKLY DATA'!$A$11:$A$14577,'MONTHLY DATA'!$A197,'WEEKLY DATA'!$B$11:$B$14577,'MONTHLY DATA'!$B197)</f>
        <v>328.125</v>
      </c>
      <c r="AM197" s="212">
        <f t="shared" ref="AM197" si="734">AL197/AL196-1</f>
        <v>-3.4926470588235281E-2</v>
      </c>
      <c r="AN197" s="169">
        <f>AVERAGEIFS('WEEKLY DATA'!AN$11:AN$14577,'WEEKLY DATA'!$A$11:$A$14577,'MONTHLY DATA'!$A197,'WEEKLY DATA'!$B$11:$B$14577,'MONTHLY DATA'!$B197)</f>
        <v>323.125</v>
      </c>
      <c r="AO197" s="78">
        <f>AVERAGEIFS('WEEKLY DATA'!AO$11:AO$14577,'WEEKLY DATA'!$A$11:$A$14577,'MONTHLY DATA'!$A197,'WEEKLY DATA'!$B$11:$B$14577,'MONTHLY DATA'!$B197)</f>
        <v>333.125</v>
      </c>
      <c r="AP197" s="78">
        <f>AVERAGEIFS('WEEKLY DATA'!AP$11:AP$14577,'WEEKLY DATA'!$A$11:$A$14577,'MONTHLY DATA'!$A197,'WEEKLY DATA'!$B$11:$B$14577,'MONTHLY DATA'!$B197)</f>
        <v>328.125</v>
      </c>
      <c r="AQ197" s="211">
        <f t="shared" ref="AQ197" si="735">AP197/AP196-1</f>
        <v>4.1666666666666741E-2</v>
      </c>
      <c r="AR197" s="169">
        <f>AVERAGEIFS('WEEKLY DATA'!AR$11:AR$14577,'WEEKLY DATA'!$A$11:$A$14577,'MONTHLY DATA'!$A197,'WEEKLY DATA'!$B$11:$B$14577,'MONTHLY DATA'!$B197)</f>
        <v>415</v>
      </c>
      <c r="AS197" s="78">
        <f>AVERAGEIFS('WEEKLY DATA'!AS$11:AS$14577,'WEEKLY DATA'!$A$11:$A$14577,'MONTHLY DATA'!$A197,'WEEKLY DATA'!$B$11:$B$14577,'MONTHLY DATA'!$B197)</f>
        <v>425</v>
      </c>
      <c r="AT197" s="78">
        <f>AVERAGEIFS('WEEKLY DATA'!AT$11:AT$14577,'WEEKLY DATA'!$A$11:$A$14577,'MONTHLY DATA'!$A197,'WEEKLY DATA'!$B$11:$B$14577,'MONTHLY DATA'!$B197)</f>
        <v>420</v>
      </c>
      <c r="AU197" s="211">
        <f t="shared" ref="AU197" si="736">AT197/AT196-1</f>
        <v>0</v>
      </c>
      <c r="AV197" s="169">
        <f>AVERAGEIFS('WEEKLY DATA'!AV$11:AV$14577,'WEEKLY DATA'!$A$11:$A$14577,'MONTHLY DATA'!$A197,'WEEKLY DATA'!$B$11:$B$14577,'MONTHLY DATA'!$B197)</f>
        <v>352.5</v>
      </c>
      <c r="AW197" s="78">
        <f>AVERAGEIFS('WEEKLY DATA'!AW$11:AW$14577,'WEEKLY DATA'!$A$11:$A$14577,'MONTHLY DATA'!$A197,'WEEKLY DATA'!$B$11:$B$14577,'MONTHLY DATA'!$B197)</f>
        <v>362.5</v>
      </c>
      <c r="AX197" s="78">
        <f>AVERAGEIFS('WEEKLY DATA'!AX$11:AX$14577,'WEEKLY DATA'!$A$11:$A$14577,'MONTHLY DATA'!$A197,'WEEKLY DATA'!$B$11:$B$14577,'MONTHLY DATA'!$B197)</f>
        <v>357.5</v>
      </c>
      <c r="AY197" s="211">
        <f t="shared" ref="AY197" si="737">AX197/AX196-1</f>
        <v>7.0422535211267512E-3</v>
      </c>
      <c r="AZ197" s="169">
        <f>AVERAGEIFS('WEEKLY DATA'!AZ$11:AZ$14577,'WEEKLY DATA'!$A$11:$A$14577,'MONTHLY DATA'!$A197,'WEEKLY DATA'!$B$11:$B$14577,'MONTHLY DATA'!$B197)</f>
        <v>312.5</v>
      </c>
      <c r="BA197" s="78">
        <f>AVERAGEIFS('WEEKLY DATA'!BA$11:BA$14577,'WEEKLY DATA'!$A$11:$A$14577,'MONTHLY DATA'!$A197,'WEEKLY DATA'!$B$11:$B$14577,'MONTHLY DATA'!$B197)</f>
        <v>322.5</v>
      </c>
      <c r="BB197" s="78">
        <f>AVERAGEIFS('WEEKLY DATA'!BB$11:BB$14577,'WEEKLY DATA'!$A$11:$A$14577,'MONTHLY DATA'!$A197,'WEEKLY DATA'!$B$11:$B$14577,'MONTHLY DATA'!$B197)</f>
        <v>317.5</v>
      </c>
      <c r="BC197" s="211">
        <f t="shared" ref="BC197" si="738">BB197/BB196-1</f>
        <v>1.8036072144288484E-2</v>
      </c>
      <c r="BD197" s="169">
        <f>AVERAGEIFS('WEEKLY DATA'!BD$11:BD$14577,'WEEKLY DATA'!$A$11:$A$14577,'MONTHLY DATA'!$A197,'WEEKLY DATA'!$B$11:$B$14577,'MONTHLY DATA'!$B197)</f>
        <v>311.875</v>
      </c>
      <c r="BE197" s="78">
        <f>AVERAGEIFS('WEEKLY DATA'!BE$11:BE$14577,'WEEKLY DATA'!$A$11:$A$14577,'MONTHLY DATA'!$A197,'WEEKLY DATA'!$B$11:$B$14577,'MONTHLY DATA'!$B197)</f>
        <v>321.875</v>
      </c>
      <c r="BF197" s="78">
        <f>AVERAGEIFS('WEEKLY DATA'!BF$11:BF$14577,'WEEKLY DATA'!$A$11:$A$14577,'MONTHLY DATA'!$A197,'WEEKLY DATA'!$B$11:$B$14577,'MONTHLY DATA'!$B197)</f>
        <v>316.875</v>
      </c>
      <c r="BG197" s="211">
        <f t="shared" ref="BG197" si="739">BF197/BF196-1</f>
        <v>-1.934235976789167E-2</v>
      </c>
      <c r="BH197" s="169">
        <f>AVERAGEIFS('WEEKLY DATA'!BH$11:BH$14577,'WEEKLY DATA'!$A$11:$A$14577,'MONTHLY DATA'!$A197,'WEEKLY DATA'!$B$11:$B$14577,'MONTHLY DATA'!$B197)</f>
        <v>395</v>
      </c>
      <c r="BI197" s="78">
        <f>AVERAGEIFS('WEEKLY DATA'!BI$11:BI$14577,'WEEKLY DATA'!$A$11:$A$14577,'MONTHLY DATA'!$A197,'WEEKLY DATA'!$B$11:$B$14577,'MONTHLY DATA'!$B197)</f>
        <v>405</v>
      </c>
      <c r="BJ197" s="78">
        <f>AVERAGEIFS('WEEKLY DATA'!BJ$11:BJ$14577,'WEEKLY DATA'!$A$11:$A$14577,'MONTHLY DATA'!$A197,'WEEKLY DATA'!$B$11:$B$14577,'MONTHLY DATA'!$B197)</f>
        <v>400</v>
      </c>
      <c r="BK197" s="211">
        <f t="shared" ref="BK197" si="740">BJ197/BJ196-1</f>
        <v>0</v>
      </c>
      <c r="BL197" s="169">
        <f>AVERAGEIFS('WEEKLY DATA'!BL$11:BL$14577,'WEEKLY DATA'!$A$11:$A$14577,'MONTHLY DATA'!$A197,'WEEKLY DATA'!$B$11:$B$14577,'MONTHLY DATA'!$B197)</f>
        <v>336.875</v>
      </c>
      <c r="BM197" s="78">
        <f>AVERAGEIFS('WEEKLY DATA'!BM$11:BM$14577,'WEEKLY DATA'!$A$11:$A$14577,'MONTHLY DATA'!$A197,'WEEKLY DATA'!$B$11:$B$14577,'MONTHLY DATA'!$B197)</f>
        <v>346.875</v>
      </c>
      <c r="BN197" s="78">
        <f>AVERAGEIFS('WEEKLY DATA'!BN$11:BN$14577,'WEEKLY DATA'!$A$11:$A$14577,'MONTHLY DATA'!$A197,'WEEKLY DATA'!$B$11:$B$14577,'MONTHLY DATA'!$B197)</f>
        <v>341.875</v>
      </c>
      <c r="BO197" s="211">
        <f t="shared" ref="BO197" si="741">BN197/BN196-1</f>
        <v>-5.4545454545454897E-3</v>
      </c>
      <c r="BP197" s="78">
        <f>AVERAGEIFS('WEEKLY DATA'!BP$11:BP$14577,'WEEKLY DATA'!$A$11:$A$14577,'MONTHLY DATA'!$A197,'WEEKLY DATA'!$B$11:$B$14577,'MONTHLY DATA'!$B197)</f>
        <v>348.125</v>
      </c>
      <c r="BQ197" s="78">
        <f>AVERAGEIFS('WEEKLY DATA'!BQ$11:BQ$14577,'WEEKLY DATA'!$A$11:$A$14577,'MONTHLY DATA'!$A197,'WEEKLY DATA'!$B$11:$B$14577,'MONTHLY DATA'!$B197)</f>
        <v>358.125</v>
      </c>
      <c r="BR197" s="78">
        <f>AVERAGEIFS('WEEKLY DATA'!BR$11:BR$14577,'WEEKLY DATA'!$A$11:$A$14577,'MONTHLY DATA'!$A197,'WEEKLY DATA'!$B$11:$B$14577,'MONTHLY DATA'!$B197)</f>
        <v>353.125</v>
      </c>
      <c r="BS197" s="211">
        <f t="shared" ref="BS197" si="742">BR197/BR196-1</f>
        <v>8.9285714285713969E-3</v>
      </c>
      <c r="BT197" s="78">
        <f>AVERAGEIFS('WEEKLY DATA'!BT$11:BT$14577,'WEEKLY DATA'!$A$11:$A$14577,'MONTHLY DATA'!$A197,'WEEKLY DATA'!$B$11:$B$14577,'MONTHLY DATA'!$B197)</f>
        <v>296.875</v>
      </c>
      <c r="BU197" s="78">
        <f>AVERAGEIFS('WEEKLY DATA'!BU$11:BU$14577,'WEEKLY DATA'!$A$11:$A$14577,'MONTHLY DATA'!$A197,'WEEKLY DATA'!$B$11:$B$14577,'MONTHLY DATA'!$B197)</f>
        <v>306.875</v>
      </c>
      <c r="BV197" s="78">
        <f>AVERAGEIFS('WEEKLY DATA'!BV$11:BV$14577,'WEEKLY DATA'!$A$11:$A$14577,'MONTHLY DATA'!$A197,'WEEKLY DATA'!$B$11:$B$14577,'MONTHLY DATA'!$B197)</f>
        <v>301.875</v>
      </c>
      <c r="BW197" s="211">
        <f t="shared" ref="BW197" si="743">BV197/BV196-1</f>
        <v>-6.7567567567567544E-2</v>
      </c>
      <c r="BX197" s="78">
        <f>AVERAGEIFS('WEEKLY DATA'!BX$11:BX$14577,'WEEKLY DATA'!$A$11:$A$14577,'MONTHLY DATA'!$A197,'WEEKLY DATA'!$B$11:$B$14577,'MONTHLY DATA'!$B197)</f>
        <v>415</v>
      </c>
      <c r="BY197" s="78">
        <f>AVERAGEIFS('WEEKLY DATA'!BY$11:BY$14577,'WEEKLY DATA'!$A$11:$A$14577,'MONTHLY DATA'!$A197,'WEEKLY DATA'!$B$11:$B$14577,'MONTHLY DATA'!$B197)</f>
        <v>425</v>
      </c>
      <c r="BZ197" s="78">
        <f>AVERAGEIFS('WEEKLY DATA'!BZ$11:BZ$14577,'WEEKLY DATA'!$A$11:$A$14577,'MONTHLY DATA'!$A197,'WEEKLY DATA'!$B$11:$B$14577,'MONTHLY DATA'!$B197)</f>
        <v>420</v>
      </c>
      <c r="CA197" s="211">
        <f t="shared" ref="CA197" si="744">BZ197/BZ196-1</f>
        <v>2.4390243902439046E-2</v>
      </c>
      <c r="CB197" s="78">
        <f>AVERAGEIFS('WEEKLY DATA'!CB$11:CB$14577,'WEEKLY DATA'!$A$11:$A$14577,'MONTHLY DATA'!$A197,'WEEKLY DATA'!$B$11:$B$14577,'MONTHLY DATA'!$B197)</f>
        <v>501.25</v>
      </c>
      <c r="CC197" s="78">
        <f>AVERAGEIFS('WEEKLY DATA'!CC$11:CC$14577,'WEEKLY DATA'!$A$11:$A$14577,'MONTHLY DATA'!$A197,'WEEKLY DATA'!$B$11:$B$14577,'MONTHLY DATA'!$B197)</f>
        <v>511.25</v>
      </c>
      <c r="CD197" s="78">
        <f>AVERAGEIFS('WEEKLY DATA'!CD$11:CD$14577,'WEEKLY DATA'!$A$11:$A$14577,'MONTHLY DATA'!$A197,'WEEKLY DATA'!$B$11:$B$14577,'MONTHLY DATA'!$B197)</f>
        <v>506.25</v>
      </c>
      <c r="CE197" s="211">
        <f t="shared" ref="CE197" si="745">CD197/CD196-1</f>
        <v>6.2111801242235032E-3</v>
      </c>
      <c r="CF197" s="78">
        <f>AVERAGEIFS('WEEKLY DATA'!CF$11:CF$14577,'WEEKLY DATA'!$A$11:$A$14577,'MONTHLY DATA'!$A197,'WEEKLY DATA'!$B$11:$B$14577,'MONTHLY DATA'!$B197)</f>
        <v>345</v>
      </c>
      <c r="CG197" s="78">
        <f>AVERAGEIFS('WEEKLY DATA'!CG$11:CG$14577,'WEEKLY DATA'!$A$11:$A$14577,'MONTHLY DATA'!$A197,'WEEKLY DATA'!$B$11:$B$14577,'MONTHLY DATA'!$B197)</f>
        <v>355</v>
      </c>
      <c r="CH197" s="78">
        <f>AVERAGEIFS('WEEKLY DATA'!CH$11:CH$14577,'WEEKLY DATA'!$A$11:$A$14577,'MONTHLY DATA'!$A197,'WEEKLY DATA'!$B$11:$B$14577,'MONTHLY DATA'!$B197)</f>
        <v>350</v>
      </c>
      <c r="CI197" s="212">
        <f t="shared" ref="CI197" si="746">CH197/CH196-1</f>
        <v>-2.9462738301559765E-2</v>
      </c>
      <c r="CJ197" s="78">
        <f>AVERAGEIFS('WEEKLY DATA'!CJ$11:CJ$14577,'WEEKLY DATA'!$A$11:$A$14577,'MONTHLY DATA'!$A197,'WEEKLY DATA'!$B$11:$B$14577,'MONTHLY DATA'!$B197)</f>
        <v>341.875</v>
      </c>
      <c r="CK197" s="78">
        <f>AVERAGEIFS('WEEKLY DATA'!CK$11:CK$14577,'WEEKLY DATA'!$A$11:$A$14577,'MONTHLY DATA'!$A197,'WEEKLY DATA'!$B$11:$B$14577,'MONTHLY DATA'!$B197)</f>
        <v>351.875</v>
      </c>
      <c r="CL197" s="78">
        <f>AVERAGEIFS('WEEKLY DATA'!CL$11:CL$14577,'WEEKLY DATA'!$A$11:$A$14577,'MONTHLY DATA'!$A197,'WEEKLY DATA'!$B$11:$B$14577,'MONTHLY DATA'!$B197)</f>
        <v>346.875</v>
      </c>
      <c r="CM197" s="211">
        <f t="shared" ref="CM197" si="747">CL197/CL196-1</f>
        <v>-1.9434628975265045E-2</v>
      </c>
      <c r="CN197" s="78">
        <f>AVERAGEIFS('WEEKLY DATA'!CN$11:CN$14577,'WEEKLY DATA'!$A$11:$A$14577,'MONTHLY DATA'!$A197,'WEEKLY DATA'!$B$11:$B$14577,'MONTHLY DATA'!$B197)</f>
        <v>415</v>
      </c>
      <c r="CO197" s="78">
        <f>AVERAGEIFS('WEEKLY DATA'!CO$11:CO$14577,'WEEKLY DATA'!$A$11:$A$14577,'MONTHLY DATA'!$A197,'WEEKLY DATA'!$B$11:$B$14577,'MONTHLY DATA'!$B197)</f>
        <v>425</v>
      </c>
      <c r="CP197" s="78">
        <f>AVERAGEIFS('WEEKLY DATA'!CP$11:CP$14577,'WEEKLY DATA'!$A$11:$A$14577,'MONTHLY DATA'!$A197,'WEEKLY DATA'!$B$11:$B$14577,'MONTHLY DATA'!$B197)</f>
        <v>420</v>
      </c>
      <c r="CQ197" s="211">
        <f t="shared" ref="CQ197" si="748">CP197/CP196-1</f>
        <v>2.4390243902439046E-2</v>
      </c>
      <c r="CR197" s="78">
        <f>AVERAGEIFS('WEEKLY DATA'!CR$11:CR$14577,'WEEKLY DATA'!$A$11:$A$14577,'MONTHLY DATA'!$A197,'WEEKLY DATA'!$B$11:$B$14577,'MONTHLY DATA'!$B197)</f>
        <v>501.25</v>
      </c>
      <c r="CS197" s="78">
        <f>AVERAGEIFS('WEEKLY DATA'!CS$11:CS$14577,'WEEKLY DATA'!$A$11:$A$14577,'MONTHLY DATA'!$A197,'WEEKLY DATA'!$B$11:$B$14577,'MONTHLY DATA'!$B197)</f>
        <v>511.25</v>
      </c>
      <c r="CT197" s="78">
        <f>AVERAGEIFS('WEEKLY DATA'!CT$11:CT$14577,'WEEKLY DATA'!$A$11:$A$14577,'MONTHLY DATA'!$A197,'WEEKLY DATA'!$B$11:$B$14577,'MONTHLY DATA'!$B197)</f>
        <v>506.25</v>
      </c>
      <c r="CU197" s="212">
        <f t="shared" ref="CU197" si="749">CT197/CT196-1</f>
        <v>6.2111801242235032E-3</v>
      </c>
      <c r="CV197" s="169">
        <f>AVERAGEIFS('WEEKLY DATA'!CV$11:CV$14577,'WEEKLY DATA'!$A$11:$A$14577,'MONTHLY DATA'!$A197,'WEEKLY DATA'!$B$11:$B$14577,'MONTHLY DATA'!$B197)</f>
        <v>361.875</v>
      </c>
      <c r="CW197" s="78">
        <f>AVERAGEIFS('WEEKLY DATA'!CW$11:CW$14577,'WEEKLY DATA'!$A$11:$A$14577,'MONTHLY DATA'!$A197,'WEEKLY DATA'!$B$11:$B$14577,'MONTHLY DATA'!$B197)</f>
        <v>371.875</v>
      </c>
      <c r="CX197" s="78">
        <f>AVERAGEIFS('WEEKLY DATA'!CX$11:CX$14577,'WEEKLY DATA'!$A$11:$A$14577,'MONTHLY DATA'!$A197,'WEEKLY DATA'!$B$11:$B$14577,'MONTHLY DATA'!$B197)</f>
        <v>366.875</v>
      </c>
      <c r="CY197" s="211">
        <f t="shared" ref="CY197" si="750">CX197/CX196-1</f>
        <v>-8.4459459459459429E-3</v>
      </c>
      <c r="CZ197" s="169">
        <f>AVERAGEIFS('WEEKLY DATA'!CZ$11:CZ$14577,'WEEKLY DATA'!$A$11:$A$14577,'MONTHLY DATA'!$A197,'WEEKLY DATA'!$B$11:$B$14577,'MONTHLY DATA'!$B197)</f>
        <v>356.25</v>
      </c>
      <c r="DA197" s="78">
        <f>AVERAGEIFS('WEEKLY DATA'!DA$11:DA$14577,'WEEKLY DATA'!$A$11:$A$14577,'MONTHLY DATA'!$A197,'WEEKLY DATA'!$B$11:$B$14577,'MONTHLY DATA'!$B197)</f>
        <v>366.25</v>
      </c>
      <c r="DB197" s="78">
        <f>AVERAGEIFS('WEEKLY DATA'!DB$11:DB$14577,'WEEKLY DATA'!$A$11:$A$14577,'MONTHLY DATA'!$A197,'WEEKLY DATA'!$B$11:$B$14577,'MONTHLY DATA'!$B197)</f>
        <v>361.25</v>
      </c>
      <c r="DC197" s="211">
        <f t="shared" ref="DC197" si="751">DB197/DB196-1</f>
        <v>-1.0273972602739767E-2</v>
      </c>
      <c r="DD197" s="78">
        <f>AVERAGEIFS('WEEKLY DATA'!DD$11:DD$14577,'WEEKLY DATA'!$A$11:$A$14577,'MONTHLY DATA'!$A197,'WEEKLY DATA'!$B$11:$B$14577,'MONTHLY DATA'!$B197)</f>
        <v>415</v>
      </c>
      <c r="DE197" s="78">
        <f>AVERAGEIFS('WEEKLY DATA'!DE$11:DE$14577,'WEEKLY DATA'!$A$11:$A$14577,'MONTHLY DATA'!$A197,'WEEKLY DATA'!$B$11:$B$14577,'MONTHLY DATA'!$B197)</f>
        <v>425</v>
      </c>
      <c r="DF197" s="78">
        <f>AVERAGEIFS('WEEKLY DATA'!DF$11:DF$14577,'WEEKLY DATA'!$A$11:$A$14577,'MONTHLY DATA'!$A197,'WEEKLY DATA'!$B$11:$B$14577,'MONTHLY DATA'!$B197)</f>
        <v>420</v>
      </c>
      <c r="DG197" s="211">
        <f t="shared" ref="DG197" si="752">DF197/DF196-1</f>
        <v>2.4390243902439046E-2</v>
      </c>
      <c r="DH197" s="78">
        <f>AVERAGEIFS('WEEKLY DATA'!DH$11:DH$14577,'WEEKLY DATA'!$A$11:$A$14577,'MONTHLY DATA'!$A197,'WEEKLY DATA'!$B$11:$B$14577,'MONTHLY DATA'!$B197)</f>
        <v>516.25</v>
      </c>
      <c r="DI197" s="78">
        <f>AVERAGEIFS('WEEKLY DATA'!DI$11:DI$14577,'WEEKLY DATA'!$A$11:$A$14577,'MONTHLY DATA'!$A197,'WEEKLY DATA'!$B$11:$B$14577,'MONTHLY DATA'!$B197)</f>
        <v>526.25</v>
      </c>
      <c r="DJ197" s="78">
        <f>AVERAGEIFS('WEEKLY DATA'!DJ$11:DJ$14577,'WEEKLY DATA'!$A$11:$A$14577,'MONTHLY DATA'!$A197,'WEEKLY DATA'!$B$11:$B$14577,'MONTHLY DATA'!$B197)</f>
        <v>521.25</v>
      </c>
      <c r="DK197" s="211">
        <f t="shared" ref="DK197" si="753">DJ197/DJ196-1</f>
        <v>6.0313630880579616E-3</v>
      </c>
      <c r="DL197" s="169">
        <f>AVERAGEIFS('WEEKLY DATA'!DL$11:DL$14577,'WEEKLY DATA'!$A$11:$A$14577,'MONTHLY DATA'!$A197,'WEEKLY DATA'!$B$11:$B$14577,'MONTHLY DATA'!$B197)</f>
        <v>316.875</v>
      </c>
      <c r="DM197" s="78">
        <f>AVERAGEIFS('WEEKLY DATA'!DM$11:DM$14577,'WEEKLY DATA'!$A$11:$A$14577,'MONTHLY DATA'!$A197,'WEEKLY DATA'!$B$11:$B$14577,'MONTHLY DATA'!$B197)</f>
        <v>326.875</v>
      </c>
      <c r="DN197" s="78">
        <f>AVERAGEIFS('WEEKLY DATA'!DN$11:DN$14577,'WEEKLY DATA'!$A$11:$A$14577,'MONTHLY DATA'!$A197,'WEEKLY DATA'!$B$11:$B$14577,'MONTHLY DATA'!$B197)</f>
        <v>321.875</v>
      </c>
      <c r="DO197" s="211">
        <f t="shared" ref="DO197" si="754">DN197/DN196-1</f>
        <v>-2.0912547528517123E-2</v>
      </c>
      <c r="DP197" s="78">
        <f>AVERAGEIFS('WEEKLY DATA'!DP$11:DP$14577,'WEEKLY DATA'!$A$11:$A$14577,'MONTHLY DATA'!$A197,'WEEKLY DATA'!$B$11:$B$14577,'MONTHLY DATA'!$B197)</f>
        <v>332.5</v>
      </c>
      <c r="DQ197" s="78">
        <f>AVERAGEIFS('WEEKLY DATA'!DQ$11:DQ$14577,'WEEKLY DATA'!$A$11:$A$14577,'MONTHLY DATA'!$A197,'WEEKLY DATA'!$B$11:$B$14577,'MONTHLY DATA'!$B197)</f>
        <v>342.5</v>
      </c>
      <c r="DR197" s="78">
        <f>AVERAGEIFS('WEEKLY DATA'!DR$11:DR$14577,'WEEKLY DATA'!$A$11:$A$14577,'MONTHLY DATA'!$A197,'WEEKLY DATA'!$B$11:$B$14577,'MONTHLY DATA'!$B197)</f>
        <v>337.5</v>
      </c>
      <c r="DS197" s="211">
        <f t="shared" ref="DS197" si="755">DR197/DR196-1</f>
        <v>-2.877697841726623E-2</v>
      </c>
      <c r="DT197" s="78">
        <f>AVERAGEIFS('WEEKLY DATA'!DT$11:DT$14577,'WEEKLY DATA'!$A$11:$A$14577,'MONTHLY DATA'!$A197,'WEEKLY DATA'!$B$11:$B$14577,'MONTHLY DATA'!$B197)</f>
        <v>415</v>
      </c>
      <c r="DU197" s="78">
        <f>AVERAGEIFS('WEEKLY DATA'!DU$11:DU$14577,'WEEKLY DATA'!$A$11:$A$14577,'MONTHLY DATA'!$A197,'WEEKLY DATA'!$B$11:$B$14577,'MONTHLY DATA'!$B197)</f>
        <v>425</v>
      </c>
      <c r="DV197" s="78">
        <f>AVERAGEIFS('WEEKLY DATA'!DV$11:DV$14577,'WEEKLY DATA'!$A$11:$A$14577,'MONTHLY DATA'!$A197,'WEEKLY DATA'!$B$11:$B$14577,'MONTHLY DATA'!$B197)</f>
        <v>420</v>
      </c>
      <c r="DW197" s="211">
        <f t="shared" ref="DW197" si="756">DV197/DV196-1</f>
        <v>2.4390243902439046E-2</v>
      </c>
      <c r="DX197" s="78">
        <f>AVERAGEIFS('WEEKLY DATA'!DX$11:DX$14577,'WEEKLY DATA'!$A$11:$A$14577,'MONTHLY DATA'!$A197,'WEEKLY DATA'!$B$11:$B$14577,'MONTHLY DATA'!$B197)</f>
        <v>501.25</v>
      </c>
      <c r="DY197" s="78">
        <f>AVERAGEIFS('WEEKLY DATA'!DY$11:DY$14577,'WEEKLY DATA'!$A$11:$A$14577,'MONTHLY DATA'!$A197,'WEEKLY DATA'!$B$11:$B$14577,'MONTHLY DATA'!$B197)</f>
        <v>511.25</v>
      </c>
      <c r="DZ197" s="78">
        <f>AVERAGEIFS('WEEKLY DATA'!DZ$11:DZ$14577,'WEEKLY DATA'!$A$11:$A$14577,'MONTHLY DATA'!$A197,'WEEKLY DATA'!$B$11:$B$14577,'MONTHLY DATA'!$B197)</f>
        <v>506.25</v>
      </c>
      <c r="EA197" s="211">
        <f t="shared" ref="EA197" si="757">DZ197/DZ196-1</f>
        <v>6.2111801242235032E-3</v>
      </c>
      <c r="EB197" s="78">
        <f>AVERAGEIFS('WEEKLY DATA'!EB$11:EB$14577,'WEEKLY DATA'!$A$11:$A$14577,'MONTHLY DATA'!$A197,'WEEKLY DATA'!$B$11:$B$14577,'MONTHLY DATA'!$B197)</f>
        <v>358.125</v>
      </c>
      <c r="EC197" s="78">
        <f>AVERAGEIFS('WEEKLY DATA'!EC$11:EC$14577,'WEEKLY DATA'!$A$11:$A$14577,'MONTHLY DATA'!$A197,'WEEKLY DATA'!$B$11:$B$14577,'MONTHLY DATA'!$B197)</f>
        <v>368.125</v>
      </c>
      <c r="ED197" s="78">
        <f>AVERAGEIFS('WEEKLY DATA'!ED$11:ED$14577,'WEEKLY DATA'!$A$11:$A$14577,'MONTHLY DATA'!$A197,'WEEKLY DATA'!$B$11:$B$14577,'MONTHLY DATA'!$B197)</f>
        <v>363.125</v>
      </c>
      <c r="EE197" s="211">
        <f t="shared" ref="EE197" si="758">ED197/ED196-1</f>
        <v>-1.858108108108103E-2</v>
      </c>
      <c r="EF197" s="169">
        <f>AVERAGEIFS('WEEKLY DATA'!EF$11:EF$14577,'WEEKLY DATA'!$A$11:$A$14577,'MONTHLY DATA'!$A197,'WEEKLY DATA'!$B$11:$B$14577,'MONTHLY DATA'!$B197)</f>
        <v>349.375</v>
      </c>
      <c r="EG197" s="78">
        <f>AVERAGEIFS('WEEKLY DATA'!EG$11:EG$14577,'WEEKLY DATA'!$A$11:$A$14577,'MONTHLY DATA'!$A197,'WEEKLY DATA'!$B$11:$B$14577,'MONTHLY DATA'!$B197)</f>
        <v>359.375</v>
      </c>
      <c r="EH197" s="78">
        <f>AVERAGEIFS('WEEKLY DATA'!EH$11:EH$14577,'WEEKLY DATA'!$A$11:$A$14577,'MONTHLY DATA'!$A197,'WEEKLY DATA'!$B$11:$B$14577,'MONTHLY DATA'!$B197)</f>
        <v>354.375</v>
      </c>
      <c r="EI197" s="211">
        <f t="shared" ref="EI197" si="759">EH197/EH196-1</f>
        <v>5.9813084112149584E-2</v>
      </c>
      <c r="EJ197" s="78">
        <f>AVERAGEIFS('WEEKLY DATA'!EJ$11:EJ$14577,'WEEKLY DATA'!$A$11:$A$14577,'MONTHLY DATA'!$A197,'WEEKLY DATA'!$B$11:$B$14577,'MONTHLY DATA'!$B197)</f>
        <v>405</v>
      </c>
      <c r="EK197" s="78">
        <f>AVERAGEIFS('WEEKLY DATA'!EK$11:EK$14577,'WEEKLY DATA'!$A$11:$A$14577,'MONTHLY DATA'!$A197,'WEEKLY DATA'!$B$11:$B$14577,'MONTHLY DATA'!$B197)</f>
        <v>415</v>
      </c>
      <c r="EL197" s="78">
        <f>AVERAGEIFS('WEEKLY DATA'!EL$11:EL$14577,'WEEKLY DATA'!$A$11:$A$14577,'MONTHLY DATA'!$A197,'WEEKLY DATA'!$B$11:$B$14577,'MONTHLY DATA'!$B197)</f>
        <v>410</v>
      </c>
      <c r="EM197" s="211">
        <f t="shared" ref="EM197" si="760">EL197/EL196-1</f>
        <v>1.2345679012345734E-2</v>
      </c>
      <c r="EN197" s="78">
        <f>AVERAGEIFS('WEEKLY DATA'!EN$11:EN$14577,'WEEKLY DATA'!$A$11:$A$14577,'MONTHLY DATA'!$A197,'WEEKLY DATA'!$B$11:$B$14577,'MONTHLY DATA'!$B197)</f>
        <v>546.25</v>
      </c>
      <c r="EO197" s="78">
        <f>AVERAGEIFS('WEEKLY DATA'!EO$11:EO$14577,'WEEKLY DATA'!$A$11:$A$14577,'MONTHLY DATA'!$A197,'WEEKLY DATA'!$B$11:$B$14577,'MONTHLY DATA'!$B197)</f>
        <v>556.25</v>
      </c>
      <c r="EP197" s="78">
        <f>AVERAGEIFS('WEEKLY DATA'!EP$11:EP$14577,'WEEKLY DATA'!$A$11:$A$14577,'MONTHLY DATA'!$A197,'WEEKLY DATA'!$B$11:$B$14577,'MONTHLY DATA'!$B197)</f>
        <v>551.25</v>
      </c>
      <c r="EQ197" s="211">
        <f t="shared" ref="EQ197" si="761">EP197/EP196-1</f>
        <v>5.7012542759407037E-3</v>
      </c>
      <c r="ER197" s="78">
        <f>AVERAGEIFS('WEEKLY DATA'!ER$11:ER$14577,'WEEKLY DATA'!$A$11:$A$14577,'MONTHLY DATA'!$A197,'WEEKLY DATA'!$B$11:$B$14577,'MONTHLY DATA'!$B197)</f>
        <v>303.75</v>
      </c>
      <c r="ES197" s="78">
        <f>AVERAGEIFS('WEEKLY DATA'!ES$11:ES$14577,'WEEKLY DATA'!$A$11:$A$14577,'MONTHLY DATA'!$A197,'WEEKLY DATA'!$B$11:$B$14577,'MONTHLY DATA'!$B197)</f>
        <v>313.75</v>
      </c>
      <c r="ET197" s="78">
        <f>AVERAGEIFS('WEEKLY DATA'!ET$11:ET$14577,'WEEKLY DATA'!$A$11:$A$14577,'MONTHLY DATA'!$A197,'WEEKLY DATA'!$B$11:$B$14577,'MONTHLY DATA'!$B197)</f>
        <v>308.75</v>
      </c>
      <c r="EU197" s="211">
        <f t="shared" ref="EU197" si="762">ET197/ET196-1</f>
        <v>-2.5641025641025661E-2</v>
      </c>
      <c r="EV197" s="78">
        <f>AVERAGEIFS('WEEKLY DATA'!EV$11:EV$14577,'WEEKLY DATA'!$A$11:$A$14577,'MONTHLY DATA'!$A197,'WEEKLY DATA'!$B$11:$B$14577,'MONTHLY DATA'!$B197)</f>
        <v>306.25</v>
      </c>
      <c r="EW197" s="78">
        <f>AVERAGEIFS('WEEKLY DATA'!EW$11:EW$14577,'WEEKLY DATA'!$A$11:$A$14577,'MONTHLY DATA'!$A197,'WEEKLY DATA'!$B$11:$B$14577,'MONTHLY DATA'!$B197)</f>
        <v>316.25</v>
      </c>
      <c r="EX197" s="78">
        <f>AVERAGEIFS('WEEKLY DATA'!EX$11:EX$14577,'WEEKLY DATA'!$A$11:$A$14577,'MONTHLY DATA'!$A197,'WEEKLY DATA'!$B$11:$B$14577,'MONTHLY DATA'!$B197)</f>
        <v>311.25</v>
      </c>
      <c r="EY197" s="211">
        <f t="shared" ref="EY197" si="763">EX197/EX196-1</f>
        <v>2.0491803278688492E-2</v>
      </c>
      <c r="EZ197" s="78">
        <f>AVERAGEIFS('WEEKLY DATA'!EZ$11:EZ$14577,'WEEKLY DATA'!$A$11:$A$14577,'MONTHLY DATA'!$A197,'WEEKLY DATA'!$B$11:$B$14577,'MONTHLY DATA'!$B197)</f>
        <v>405</v>
      </c>
      <c r="FA197" s="78">
        <f>AVERAGEIFS('WEEKLY DATA'!FA$11:FA$14577,'WEEKLY DATA'!$A$11:$A$14577,'MONTHLY DATA'!$A197,'WEEKLY DATA'!$B$11:$B$14577,'MONTHLY DATA'!$B197)</f>
        <v>415</v>
      </c>
      <c r="FB197" s="78">
        <f>AVERAGEIFS('WEEKLY DATA'!FB$11:FB$14577,'WEEKLY DATA'!$A$11:$A$14577,'MONTHLY DATA'!$A197,'WEEKLY DATA'!$B$11:$B$14577,'MONTHLY DATA'!$B197)</f>
        <v>410</v>
      </c>
      <c r="FC197" s="211">
        <f t="shared" ref="FC197" si="764">FB197/FB196-1</f>
        <v>1.2345679012345734E-2</v>
      </c>
      <c r="FD197" s="78">
        <f>AVERAGEIFS('WEEKLY DATA'!FD$11:FD$14577,'WEEKLY DATA'!$A$11:$A$14577,'MONTHLY DATA'!$A197,'WEEKLY DATA'!$B$11:$B$14577,'MONTHLY DATA'!$B197)</f>
        <v>400</v>
      </c>
      <c r="FE197" s="78">
        <f>AVERAGEIFS('WEEKLY DATA'!FE$11:FE$14577,'WEEKLY DATA'!$A$11:$A$14577,'MONTHLY DATA'!$A197,'WEEKLY DATA'!$B$11:$B$14577,'MONTHLY DATA'!$B197)</f>
        <v>410</v>
      </c>
      <c r="FF197" s="78">
        <f>AVERAGEIFS('WEEKLY DATA'!FF$11:FF$14577,'WEEKLY DATA'!$A$11:$A$14577,'MONTHLY DATA'!$A197,'WEEKLY DATA'!$B$11:$B$14577,'MONTHLY DATA'!$B197)</f>
        <v>405</v>
      </c>
      <c r="FG197" s="211">
        <f t="shared" ref="FG197" si="765">FF197/FF196-1</f>
        <v>0</v>
      </c>
      <c r="FH197" s="78">
        <f>AVERAGEIFS('WEEKLY DATA'!FH$11:FH$14577,'WEEKLY DATA'!$A$11:$A$14577,'MONTHLY DATA'!$A197,'WEEKLY DATA'!$B$11:$B$14577,'MONTHLY DATA'!$B197)</f>
        <v>344.375</v>
      </c>
      <c r="FI197" s="78">
        <f>AVERAGEIFS('WEEKLY DATA'!FI$11:FI$14577,'WEEKLY DATA'!$A$11:$A$14577,'MONTHLY DATA'!$A197,'WEEKLY DATA'!$B$11:$B$14577,'MONTHLY DATA'!$B197)</f>
        <v>354.375</v>
      </c>
      <c r="FJ197" s="78">
        <f>AVERAGEIFS('WEEKLY DATA'!FJ$11:FJ$14577,'WEEKLY DATA'!$A$11:$A$14577,'MONTHLY DATA'!$A197,'WEEKLY DATA'!$B$11:$B$14577,'MONTHLY DATA'!$B197)</f>
        <v>349.375</v>
      </c>
      <c r="FK197" s="211">
        <f t="shared" ref="FK197" si="766">FJ197/FJ196-1</f>
        <v>-2.1015761821365997E-2</v>
      </c>
      <c r="FL197" s="169">
        <f>AVERAGEIFS('WEEKLY DATA'!FL$11:FL$14577,'WEEKLY DATA'!$A$11:$A$14577,'MONTHLY DATA'!$A197,'WEEKLY DATA'!$B$11:$B$14577,'MONTHLY DATA'!$B197)</f>
        <v>339.375</v>
      </c>
      <c r="FM197" s="78">
        <f>AVERAGEIFS('WEEKLY DATA'!FM$11:FM$14577,'WEEKLY DATA'!$A$11:$A$14577,'MONTHLY DATA'!$A197,'WEEKLY DATA'!$B$11:$B$14577,'MONTHLY DATA'!$B197)</f>
        <v>349.375</v>
      </c>
      <c r="FN197" s="78">
        <f>AVERAGEIFS('WEEKLY DATA'!FN$11:FN$14577,'WEEKLY DATA'!$A$11:$A$14577,'MONTHLY DATA'!$A197,'WEEKLY DATA'!$B$11:$B$14577,'MONTHLY DATA'!$B197)</f>
        <v>344.375</v>
      </c>
      <c r="FO197" s="211">
        <f t="shared" ref="FO197" si="767">FN197/FN196-1</f>
        <v>-1.2544802867383464E-2</v>
      </c>
      <c r="FP197" s="78"/>
      <c r="FQ197" s="132"/>
      <c r="FR197" s="79"/>
      <c r="FS197" s="155"/>
      <c r="FT197" s="169">
        <f>AVERAGEIFS('WEEKLY DATA'!FT$11:FT$14577,'WEEKLY DATA'!$A$11:$A$14577,'MONTHLY DATA'!$A197,'WEEKLY DATA'!$B$11:$B$14577,'MONTHLY DATA'!$B197)</f>
        <v>479.375</v>
      </c>
      <c r="FU197" s="78">
        <f>AVERAGEIFS('WEEKLY DATA'!FU$11:FU$14577,'WEEKLY DATA'!$A$11:$A$14577,'MONTHLY DATA'!$A197,'WEEKLY DATA'!$B$11:$B$14577,'MONTHLY DATA'!$B197)</f>
        <v>489.375</v>
      </c>
      <c r="FV197" s="78">
        <f>AVERAGEIFS('WEEKLY DATA'!FV$11:FV$14577,'WEEKLY DATA'!$A$11:$A$14577,'MONTHLY DATA'!$A197,'WEEKLY DATA'!$B$11:$B$14577,'MONTHLY DATA'!$B197)</f>
        <v>484.375</v>
      </c>
      <c r="FW197" s="211">
        <f t="shared" ref="FW197" si="768">FV197/FV196-1</f>
        <v>-1.2886597938144284E-3</v>
      </c>
      <c r="FX197" s="169">
        <f>AVERAGEIFS('WEEKLY DATA'!FX$11:FX$14577,'WEEKLY DATA'!$A$11:$A$14577,'MONTHLY DATA'!$A197,'WEEKLY DATA'!$B$11:$B$14577,'MONTHLY DATA'!$B197)</f>
        <v>314.375</v>
      </c>
      <c r="FY197" s="78">
        <f>AVERAGEIFS('WEEKLY DATA'!FY$11:FY$14577,'WEEKLY DATA'!$A$11:$A$14577,'MONTHLY DATA'!$A197,'WEEKLY DATA'!$B$11:$B$14577,'MONTHLY DATA'!$B197)</f>
        <v>324.375</v>
      </c>
      <c r="FZ197" s="78">
        <f>AVERAGEIFS('WEEKLY DATA'!FZ$11:FZ$14577,'WEEKLY DATA'!$A$11:$A$14577,'MONTHLY DATA'!$A197,'WEEKLY DATA'!$B$11:$B$14577,'MONTHLY DATA'!$B197)</f>
        <v>319.375</v>
      </c>
      <c r="GA197" s="211">
        <f t="shared" ref="GA197" si="769">FZ197/FZ196-1</f>
        <v>-7.7669902912621547E-3</v>
      </c>
      <c r="GB197" s="169">
        <f>AVERAGEIFS('WEEKLY DATA'!GB$11:GB$14577,'WEEKLY DATA'!$A$11:$A$14577,'MONTHLY DATA'!$A197,'WEEKLY DATA'!$B$11:$B$14577,'MONTHLY DATA'!$B197)</f>
        <v>451.875</v>
      </c>
      <c r="GC197" s="78">
        <f>AVERAGEIFS('WEEKLY DATA'!GC$11:GC$14577,'WEEKLY DATA'!$A$11:$A$14577,'MONTHLY DATA'!$A197,'WEEKLY DATA'!$B$11:$B$14577,'MONTHLY DATA'!$B197)</f>
        <v>461.875</v>
      </c>
      <c r="GD197" s="78">
        <f>AVERAGEIFS('WEEKLY DATA'!GD$11:GD$14577,'WEEKLY DATA'!$A$11:$A$14577,'MONTHLY DATA'!$A197,'WEEKLY DATA'!$B$11:$B$14577,'MONTHLY DATA'!$B197)</f>
        <v>456.875</v>
      </c>
      <c r="GE197" s="211">
        <f t="shared" ref="GE197" si="770">GD197/GD196-1</f>
        <v>-6.7934782608695121E-3</v>
      </c>
      <c r="GF197" s="169">
        <f>AVERAGEIFS('WEEKLY DATA'!GF$11:GF$14577,'WEEKLY DATA'!$A$11:$A$14577,'MONTHLY DATA'!$A197,'WEEKLY DATA'!$B$11:$B$14577,'MONTHLY DATA'!$B197)</f>
        <v>446.25</v>
      </c>
      <c r="GG197" s="78">
        <f>AVERAGEIFS('WEEKLY DATA'!GG$11:GG$14577,'WEEKLY DATA'!$A$11:$A$14577,'MONTHLY DATA'!$A197,'WEEKLY DATA'!$B$11:$B$14577,'MONTHLY DATA'!$B197)</f>
        <v>456.25</v>
      </c>
      <c r="GH197" s="78">
        <f>AVERAGEIFS('WEEKLY DATA'!GH$11:GH$14577,'WEEKLY DATA'!$A$11:$A$14577,'MONTHLY DATA'!$A197,'WEEKLY DATA'!$B$11:$B$14577,'MONTHLY DATA'!$B197)</f>
        <v>451.25</v>
      </c>
      <c r="GI197" s="211">
        <f t="shared" ref="GI197" si="771">GH197/GH196-1</f>
        <v>-8.2417582417582125E-3</v>
      </c>
      <c r="GJ197" s="169">
        <f>AVERAGEIFS('WEEKLY DATA'!GJ$11:GJ$14577,'WEEKLY DATA'!$A$11:$A$14577,'MONTHLY DATA'!$A197,'WEEKLY DATA'!$B$11:$B$14577,'MONTHLY DATA'!$B197)</f>
        <v>425</v>
      </c>
      <c r="GK197" s="78">
        <f>AVERAGEIFS('WEEKLY DATA'!GK$11:GK$14577,'WEEKLY DATA'!$A$11:$A$14577,'MONTHLY DATA'!$A197,'WEEKLY DATA'!$B$11:$B$14577,'MONTHLY DATA'!$B197)</f>
        <v>435</v>
      </c>
      <c r="GL197" s="78">
        <f>AVERAGEIFS('WEEKLY DATA'!GL$11:GL$14577,'WEEKLY DATA'!$A$11:$A$14577,'MONTHLY DATA'!$A197,'WEEKLY DATA'!$B$11:$B$14577,'MONTHLY DATA'!$B197)</f>
        <v>430</v>
      </c>
      <c r="GM197" s="211">
        <f t="shared" ref="GM197" si="772">GL197/GL196-1</f>
        <v>2.3809523809523725E-2</v>
      </c>
      <c r="GN197" s="169">
        <f>AVERAGEIFS('WEEKLY DATA'!GN$11:GN$14577,'WEEKLY DATA'!$A$11:$A$14577,'MONTHLY DATA'!$A197,'WEEKLY DATA'!$B$11:$B$14577,'MONTHLY DATA'!$B197)</f>
        <v>606.25</v>
      </c>
      <c r="GO197" s="78">
        <f>AVERAGEIFS('WEEKLY DATA'!GO$11:GO$14577,'WEEKLY DATA'!$A$11:$A$14577,'MONTHLY DATA'!$A197,'WEEKLY DATA'!$B$11:$B$14577,'MONTHLY DATA'!$B197)</f>
        <v>616.25</v>
      </c>
      <c r="GP197" s="78">
        <f>AVERAGEIFS('WEEKLY DATA'!GP$11:GP$14577,'WEEKLY DATA'!$A$11:$A$14577,'MONTHLY DATA'!$A197,'WEEKLY DATA'!$B$11:$B$14577,'MONTHLY DATA'!$B197)</f>
        <v>611.25</v>
      </c>
      <c r="GQ197" s="211">
        <f t="shared" ref="GQ197" si="773">GP197/GP196-1</f>
        <v>5.1387461459404538E-3</v>
      </c>
    </row>
    <row r="198" spans="1:199" ht="15.5" x14ac:dyDescent="0.35">
      <c r="A198">
        <f t="shared" si="106"/>
        <v>8</v>
      </c>
      <c r="B198">
        <f t="shared" si="107"/>
        <v>2025</v>
      </c>
      <c r="C198" s="232">
        <v>45870</v>
      </c>
      <c r="D198" s="78">
        <f>AVERAGEIFS('WEEKLY DATA'!D$11:D$14577,'WEEKLY DATA'!$A$11:$A$14577,'MONTHLY DATA'!$A198,'WEEKLY DATA'!$B$11:$B$14577,'MONTHLY DATA'!$B198)</f>
        <v>394</v>
      </c>
      <c r="E198" s="78">
        <f>AVERAGEIFS('WEEKLY DATA'!E$11:E$14577,'WEEKLY DATA'!$A$11:$A$14577,'MONTHLY DATA'!$A198,'WEEKLY DATA'!$B$11:$B$14577,'MONTHLY DATA'!$B198)</f>
        <v>404</v>
      </c>
      <c r="F198" s="78">
        <f>AVERAGEIFS('WEEKLY DATA'!F$11:F$14577,'WEEKLY DATA'!$A$11:$A$14577,'MONTHLY DATA'!$A198,'WEEKLY DATA'!$B$11:$B$14577,'MONTHLY DATA'!$B198)</f>
        <v>399</v>
      </c>
      <c r="G198" s="231">
        <f>F198/F197-1</f>
        <v>5.3543307086614256E-3</v>
      </c>
      <c r="H198" s="169">
        <f>AVERAGEIFS('WEEKLY DATA'!H$11:H$14577,'WEEKLY DATA'!$A$11:$A$14577,'MONTHLY DATA'!$A198,'WEEKLY DATA'!$B$11:$B$14577,'MONTHLY DATA'!$B198)</f>
        <v>380</v>
      </c>
      <c r="I198" s="78">
        <f>AVERAGEIFS('WEEKLY DATA'!I$11:I$14577,'WEEKLY DATA'!$A$11:$A$14577,'MONTHLY DATA'!$A198,'WEEKLY DATA'!$B$11:$B$14577,'MONTHLY DATA'!$B198)</f>
        <v>390</v>
      </c>
      <c r="J198" s="78">
        <f>AVERAGEIFS('WEEKLY DATA'!J$11:J$14577,'WEEKLY DATA'!$A$11:$A$14577,'MONTHLY DATA'!$A198,'WEEKLY DATA'!$B$11:$B$14577,'MONTHLY DATA'!$B198)</f>
        <v>385</v>
      </c>
      <c r="K198" s="231">
        <f>J198/J197-1</f>
        <v>-1.6207455429497752E-3</v>
      </c>
      <c r="L198" s="169">
        <f>AVERAGEIFS('WEEKLY DATA'!L$11:L$14577,'WEEKLY DATA'!$A$11:$A$14577,'MONTHLY DATA'!$A198,'WEEKLY DATA'!$B$11:$B$14577,'MONTHLY DATA'!$B198)</f>
        <v>425</v>
      </c>
      <c r="M198" s="78">
        <f>AVERAGEIFS('WEEKLY DATA'!M$11:M$14577,'WEEKLY DATA'!$A$11:$A$14577,'MONTHLY DATA'!$A198,'WEEKLY DATA'!$B$11:$B$14577,'MONTHLY DATA'!$B198)</f>
        <v>435</v>
      </c>
      <c r="N198" s="78">
        <f>AVERAGEIFS('WEEKLY DATA'!N$11:N$14577,'WEEKLY DATA'!$A$11:$A$14577,'MONTHLY DATA'!$A198,'WEEKLY DATA'!$B$11:$B$14577,'MONTHLY DATA'!$B198)</f>
        <v>430</v>
      </c>
      <c r="O198" s="231">
        <f>N198/N197-1</f>
        <v>0</v>
      </c>
      <c r="P198" s="169">
        <f>AVERAGEIFS('WEEKLY DATA'!P$11:P$14577,'WEEKLY DATA'!$A$11:$A$14577,'MONTHLY DATA'!$A198,'WEEKLY DATA'!$B$11:$B$14577,'MONTHLY DATA'!$B198)</f>
        <v>374</v>
      </c>
      <c r="Q198" s="78">
        <f>AVERAGEIFS('WEEKLY DATA'!Q$11:Q$14577,'WEEKLY DATA'!$A$11:$A$14577,'MONTHLY DATA'!$A198,'WEEKLY DATA'!$B$11:$B$14577,'MONTHLY DATA'!$B198)</f>
        <v>384</v>
      </c>
      <c r="R198" s="78">
        <f>AVERAGEIFS('WEEKLY DATA'!R$11:R$14577,'WEEKLY DATA'!$A$11:$A$14577,'MONTHLY DATA'!$A198,'WEEKLY DATA'!$B$11:$B$14577,'MONTHLY DATA'!$B198)</f>
        <v>379</v>
      </c>
      <c r="S198" s="231">
        <f>R198/R197-1</f>
        <v>-5.8385093167701907E-2</v>
      </c>
      <c r="T198" s="169">
        <f>AVERAGEIFS('WEEKLY DATA'!T$11:T$14577,'WEEKLY DATA'!$A$11:$A$14577,'MONTHLY DATA'!$A198,'WEEKLY DATA'!$B$11:$B$14577,'MONTHLY DATA'!$B198)</f>
        <v>324.5</v>
      </c>
      <c r="U198" s="78">
        <f>AVERAGEIFS('WEEKLY DATA'!U$11:U$14577,'WEEKLY DATA'!$A$11:$A$14577,'MONTHLY DATA'!$A198,'WEEKLY DATA'!$B$11:$B$14577,'MONTHLY DATA'!$B198)</f>
        <v>334.5</v>
      </c>
      <c r="V198" s="78">
        <f>AVERAGEIFS('WEEKLY DATA'!V$11:V$14577,'WEEKLY DATA'!$A$11:$A$14577,'MONTHLY DATA'!$A198,'WEEKLY DATA'!$B$11:$B$14577,'MONTHLY DATA'!$B198)</f>
        <v>329.5</v>
      </c>
      <c r="W198" s="231">
        <f>V198/V197-1</f>
        <v>-2.5508317929759716E-2</v>
      </c>
      <c r="X198" s="169">
        <f>AVERAGEIFS('WEEKLY DATA'!X$11:X$14577,'WEEKLY DATA'!$A$11:$A$14577,'MONTHLY DATA'!$A198,'WEEKLY DATA'!$B$11:$B$14577,'MONTHLY DATA'!$B198)</f>
        <v>310.5</v>
      </c>
      <c r="Y198" s="78">
        <f>AVERAGEIFS('WEEKLY DATA'!Y$11:Y$14577,'WEEKLY DATA'!$A$11:$A$14577,'MONTHLY DATA'!$A198,'WEEKLY DATA'!$B$11:$B$14577,'MONTHLY DATA'!$B198)</f>
        <v>320.5</v>
      </c>
      <c r="Z198" s="78">
        <f>AVERAGEIFS('WEEKLY DATA'!Z$11:Z$14577,'WEEKLY DATA'!$A$11:$A$14577,'MONTHLY DATA'!$A198,'WEEKLY DATA'!$B$11:$B$14577,'MONTHLY DATA'!$B198)</f>
        <v>315.5</v>
      </c>
      <c r="AA198" s="231">
        <f>Z198/Z197-1</f>
        <v>-3.8476190476190442E-2</v>
      </c>
      <c r="AB198" s="169">
        <f>AVERAGEIFS('WEEKLY DATA'!AB$11:AB$14577,'WEEKLY DATA'!$A$11:$A$14577,'MONTHLY DATA'!$A198,'WEEKLY DATA'!$B$11:$B$14577,'MONTHLY DATA'!$B198)</f>
        <v>405</v>
      </c>
      <c r="AC198" s="78">
        <f>AVERAGEIFS('WEEKLY DATA'!AC$11:AC$14577,'WEEKLY DATA'!$A$11:$A$14577,'MONTHLY DATA'!$A198,'WEEKLY DATA'!$B$11:$B$14577,'MONTHLY DATA'!$B198)</f>
        <v>415</v>
      </c>
      <c r="AD198" s="78">
        <f>AVERAGEIFS('WEEKLY DATA'!AD$11:AD$14577,'WEEKLY DATA'!$A$11:$A$14577,'MONTHLY DATA'!$A198,'WEEKLY DATA'!$B$11:$B$14577,'MONTHLY DATA'!$B198)</f>
        <v>410</v>
      </c>
      <c r="AE198" s="231">
        <f>AD198/AD197-1</f>
        <v>0</v>
      </c>
      <c r="AF198" s="169">
        <f>AVERAGEIFS('WEEKLY DATA'!AF$11:AF$14577,'WEEKLY DATA'!$A$11:$A$14577,'MONTHLY DATA'!$A198,'WEEKLY DATA'!$B$11:$B$14577,'MONTHLY DATA'!$B198)</f>
        <v>351</v>
      </c>
      <c r="AG198" s="78">
        <f>AVERAGEIFS('WEEKLY DATA'!AG$11:AG$14577,'WEEKLY DATA'!$A$11:$A$14577,'MONTHLY DATA'!$A198,'WEEKLY DATA'!$B$11:$B$14577,'MONTHLY DATA'!$B198)</f>
        <v>361</v>
      </c>
      <c r="AH198" s="78">
        <f>AVERAGEIFS('WEEKLY DATA'!AH$11:AH$14577,'WEEKLY DATA'!$A$11:$A$14577,'MONTHLY DATA'!$A198,'WEEKLY DATA'!$B$11:$B$14577,'MONTHLY DATA'!$B198)</f>
        <v>356</v>
      </c>
      <c r="AI198" s="231">
        <f>AH198/AH197-1</f>
        <v>-4.1958041958042314E-3</v>
      </c>
      <c r="AJ198" s="169">
        <f>AVERAGEIFS('WEEKLY DATA'!AJ$11:AJ$14577,'WEEKLY DATA'!$A$11:$A$14577,'MONTHLY DATA'!$A198,'WEEKLY DATA'!$B$11:$B$14577,'MONTHLY DATA'!$B198)</f>
        <v>324</v>
      </c>
      <c r="AK198" s="78">
        <f>AVERAGEIFS('WEEKLY DATA'!AK$11:AK$14577,'WEEKLY DATA'!$A$11:$A$14577,'MONTHLY DATA'!$A198,'WEEKLY DATA'!$B$11:$B$14577,'MONTHLY DATA'!$B198)</f>
        <v>334</v>
      </c>
      <c r="AL198" s="78">
        <f>AVERAGEIFS('WEEKLY DATA'!AL$11:AL$14577,'WEEKLY DATA'!$A$11:$A$14577,'MONTHLY DATA'!$A198,'WEEKLY DATA'!$B$11:$B$14577,'MONTHLY DATA'!$B198)</f>
        <v>329</v>
      </c>
      <c r="AM198" s="233">
        <f>AL198/AL197-1</f>
        <v>2.666666666666595E-3</v>
      </c>
      <c r="AN198" s="169">
        <f>AVERAGEIFS('WEEKLY DATA'!AN$11:AN$14577,'WEEKLY DATA'!$A$11:$A$14577,'MONTHLY DATA'!$A198,'WEEKLY DATA'!$B$11:$B$14577,'MONTHLY DATA'!$B198)</f>
        <v>312</v>
      </c>
      <c r="AO198" s="78">
        <f>AVERAGEIFS('WEEKLY DATA'!AO$11:AO$14577,'WEEKLY DATA'!$A$11:$A$14577,'MONTHLY DATA'!$A198,'WEEKLY DATA'!$B$11:$B$14577,'MONTHLY DATA'!$B198)</f>
        <v>322</v>
      </c>
      <c r="AP198" s="78">
        <f>AVERAGEIFS('WEEKLY DATA'!AP$11:AP$14577,'WEEKLY DATA'!$A$11:$A$14577,'MONTHLY DATA'!$A198,'WEEKLY DATA'!$B$11:$B$14577,'MONTHLY DATA'!$B198)</f>
        <v>317</v>
      </c>
      <c r="AQ198" s="231">
        <f>AP198/AP197-1</f>
        <v>-3.3904761904761882E-2</v>
      </c>
      <c r="AR198" s="169">
        <f>AVERAGEIFS('WEEKLY DATA'!AR$11:AR$14577,'WEEKLY DATA'!$A$11:$A$14577,'MONTHLY DATA'!$A198,'WEEKLY DATA'!$B$11:$B$14577,'MONTHLY DATA'!$B198)</f>
        <v>415</v>
      </c>
      <c r="AS198" s="78">
        <f>AVERAGEIFS('WEEKLY DATA'!AS$11:AS$14577,'WEEKLY DATA'!$A$11:$A$14577,'MONTHLY DATA'!$A198,'WEEKLY DATA'!$B$11:$B$14577,'MONTHLY DATA'!$B198)</f>
        <v>425</v>
      </c>
      <c r="AT198" s="78">
        <f>AVERAGEIFS('WEEKLY DATA'!AT$11:AT$14577,'WEEKLY DATA'!$A$11:$A$14577,'MONTHLY DATA'!$A198,'WEEKLY DATA'!$B$11:$B$14577,'MONTHLY DATA'!$B198)</f>
        <v>420</v>
      </c>
      <c r="AU198" s="231">
        <f>AT198/AT197-1</f>
        <v>0</v>
      </c>
      <c r="AV198" s="169">
        <f>AVERAGEIFS('WEEKLY DATA'!AV$11:AV$14577,'WEEKLY DATA'!$A$11:$A$14577,'MONTHLY DATA'!$A198,'WEEKLY DATA'!$B$11:$B$14577,'MONTHLY DATA'!$B198)</f>
        <v>349.5</v>
      </c>
      <c r="AW198" s="78">
        <f>AVERAGEIFS('WEEKLY DATA'!AW$11:AW$14577,'WEEKLY DATA'!$A$11:$A$14577,'MONTHLY DATA'!$A198,'WEEKLY DATA'!$B$11:$B$14577,'MONTHLY DATA'!$B198)</f>
        <v>359.5</v>
      </c>
      <c r="AX198" s="78">
        <f>AVERAGEIFS('WEEKLY DATA'!AX$11:AX$14577,'WEEKLY DATA'!$A$11:$A$14577,'MONTHLY DATA'!$A198,'WEEKLY DATA'!$B$11:$B$14577,'MONTHLY DATA'!$B198)</f>
        <v>354.5</v>
      </c>
      <c r="AY198" s="231">
        <f>AX198/AX197-1</f>
        <v>-8.3916083916083517E-3</v>
      </c>
      <c r="AZ198" s="169">
        <f>AVERAGEIFS('WEEKLY DATA'!AZ$11:AZ$14577,'WEEKLY DATA'!$A$11:$A$14577,'MONTHLY DATA'!$A198,'WEEKLY DATA'!$B$11:$B$14577,'MONTHLY DATA'!$B198)</f>
        <v>320</v>
      </c>
      <c r="BA198" s="78">
        <f>AVERAGEIFS('WEEKLY DATA'!BA$11:BA$14577,'WEEKLY DATA'!$A$11:$A$14577,'MONTHLY DATA'!$A198,'WEEKLY DATA'!$B$11:$B$14577,'MONTHLY DATA'!$B198)</f>
        <v>330</v>
      </c>
      <c r="BB198" s="78">
        <f>AVERAGEIFS('WEEKLY DATA'!BB$11:BB$14577,'WEEKLY DATA'!$A$11:$A$14577,'MONTHLY DATA'!$A198,'WEEKLY DATA'!$B$11:$B$14577,'MONTHLY DATA'!$B198)</f>
        <v>325</v>
      </c>
      <c r="BC198" s="231">
        <f>BB198/BB197-1</f>
        <v>2.3622047244094446E-2</v>
      </c>
      <c r="BD198" s="169">
        <f>AVERAGEIFS('WEEKLY DATA'!BD$11:BD$14577,'WEEKLY DATA'!$A$11:$A$14577,'MONTHLY DATA'!$A198,'WEEKLY DATA'!$B$11:$B$14577,'MONTHLY DATA'!$B198)</f>
        <v>300</v>
      </c>
      <c r="BE198" s="78">
        <f>AVERAGEIFS('WEEKLY DATA'!BE$11:BE$14577,'WEEKLY DATA'!$A$11:$A$14577,'MONTHLY DATA'!$A198,'WEEKLY DATA'!$B$11:$B$14577,'MONTHLY DATA'!$B198)</f>
        <v>310</v>
      </c>
      <c r="BF198" s="78">
        <f>AVERAGEIFS('WEEKLY DATA'!BF$11:BF$14577,'WEEKLY DATA'!$A$11:$A$14577,'MONTHLY DATA'!$A198,'WEEKLY DATA'!$B$11:$B$14577,'MONTHLY DATA'!$B198)</f>
        <v>305</v>
      </c>
      <c r="BG198" s="231">
        <f>BF198/BF197-1</f>
        <v>-3.7475345167652829E-2</v>
      </c>
      <c r="BH198" s="169">
        <f>AVERAGEIFS('WEEKLY DATA'!BH$11:BH$14577,'WEEKLY DATA'!$A$11:$A$14577,'MONTHLY DATA'!$A198,'WEEKLY DATA'!$B$11:$B$14577,'MONTHLY DATA'!$B198)</f>
        <v>395</v>
      </c>
      <c r="BI198" s="78">
        <f>AVERAGEIFS('WEEKLY DATA'!BI$11:BI$14577,'WEEKLY DATA'!$A$11:$A$14577,'MONTHLY DATA'!$A198,'WEEKLY DATA'!$B$11:$B$14577,'MONTHLY DATA'!$B198)</f>
        <v>405</v>
      </c>
      <c r="BJ198" s="78">
        <f>AVERAGEIFS('WEEKLY DATA'!BJ$11:BJ$14577,'WEEKLY DATA'!$A$11:$A$14577,'MONTHLY DATA'!$A198,'WEEKLY DATA'!$B$11:$B$14577,'MONTHLY DATA'!$B198)</f>
        <v>400</v>
      </c>
      <c r="BK198" s="231">
        <f>BJ198/BJ197-1</f>
        <v>0</v>
      </c>
      <c r="BL198" s="169">
        <f>AVERAGEIFS('WEEKLY DATA'!BL$11:BL$14577,'WEEKLY DATA'!$A$11:$A$14577,'MONTHLY DATA'!$A198,'WEEKLY DATA'!$B$11:$B$14577,'MONTHLY DATA'!$B198)</f>
        <v>335</v>
      </c>
      <c r="BM198" s="78">
        <f>AVERAGEIFS('WEEKLY DATA'!BM$11:BM$14577,'WEEKLY DATA'!$A$11:$A$14577,'MONTHLY DATA'!$A198,'WEEKLY DATA'!$B$11:$B$14577,'MONTHLY DATA'!$B198)</f>
        <v>345</v>
      </c>
      <c r="BN198" s="78">
        <f>AVERAGEIFS('WEEKLY DATA'!BN$11:BN$14577,'WEEKLY DATA'!$A$11:$A$14577,'MONTHLY DATA'!$A198,'WEEKLY DATA'!$B$11:$B$14577,'MONTHLY DATA'!$B198)</f>
        <v>340</v>
      </c>
      <c r="BO198" s="231">
        <f>BN198/BN197-1</f>
        <v>-5.4844606946983232E-3</v>
      </c>
      <c r="BP198" s="78">
        <f>AVERAGEIFS('WEEKLY DATA'!BP$11:BP$14577,'WEEKLY DATA'!$A$11:$A$14577,'MONTHLY DATA'!$A198,'WEEKLY DATA'!$B$11:$B$14577,'MONTHLY DATA'!$B198)</f>
        <v>339.5</v>
      </c>
      <c r="BQ198" s="78">
        <f>AVERAGEIFS('WEEKLY DATA'!BQ$11:BQ$14577,'WEEKLY DATA'!$A$11:$A$14577,'MONTHLY DATA'!$A198,'WEEKLY DATA'!$B$11:$B$14577,'MONTHLY DATA'!$B198)</f>
        <v>349.5</v>
      </c>
      <c r="BR198" s="78">
        <f>AVERAGEIFS('WEEKLY DATA'!BR$11:BR$14577,'WEEKLY DATA'!$A$11:$A$14577,'MONTHLY DATA'!$A198,'WEEKLY DATA'!$B$11:$B$14577,'MONTHLY DATA'!$B198)</f>
        <v>344.5</v>
      </c>
      <c r="BS198" s="231">
        <f>BR198/BR197-1</f>
        <v>-2.4424778761061972E-2</v>
      </c>
      <c r="BT198" s="78">
        <f>AVERAGEIFS('WEEKLY DATA'!BT$11:BT$14577,'WEEKLY DATA'!$A$11:$A$14577,'MONTHLY DATA'!$A198,'WEEKLY DATA'!$B$11:$B$14577,'MONTHLY DATA'!$B198)</f>
        <v>282.5</v>
      </c>
      <c r="BU198" s="78">
        <f>AVERAGEIFS('WEEKLY DATA'!BU$11:BU$14577,'WEEKLY DATA'!$A$11:$A$14577,'MONTHLY DATA'!$A198,'WEEKLY DATA'!$B$11:$B$14577,'MONTHLY DATA'!$B198)</f>
        <v>292.5</v>
      </c>
      <c r="BV198" s="78">
        <f>AVERAGEIFS('WEEKLY DATA'!BV$11:BV$14577,'WEEKLY DATA'!$A$11:$A$14577,'MONTHLY DATA'!$A198,'WEEKLY DATA'!$B$11:$B$14577,'MONTHLY DATA'!$B198)</f>
        <v>287.5</v>
      </c>
      <c r="BW198" s="231">
        <f>BV198/BV197-1</f>
        <v>-4.7619047619047672E-2</v>
      </c>
      <c r="BX198" s="78">
        <f>AVERAGEIFS('WEEKLY DATA'!BX$11:BX$14577,'WEEKLY DATA'!$A$11:$A$14577,'MONTHLY DATA'!$A198,'WEEKLY DATA'!$B$11:$B$14577,'MONTHLY DATA'!$B198)</f>
        <v>415</v>
      </c>
      <c r="BY198" s="78">
        <f>AVERAGEIFS('WEEKLY DATA'!BY$11:BY$14577,'WEEKLY DATA'!$A$11:$A$14577,'MONTHLY DATA'!$A198,'WEEKLY DATA'!$B$11:$B$14577,'MONTHLY DATA'!$B198)</f>
        <v>425</v>
      </c>
      <c r="BZ198" s="78">
        <f>AVERAGEIFS('WEEKLY DATA'!BZ$11:BZ$14577,'WEEKLY DATA'!$A$11:$A$14577,'MONTHLY DATA'!$A198,'WEEKLY DATA'!$B$11:$B$14577,'MONTHLY DATA'!$B198)</f>
        <v>420</v>
      </c>
      <c r="CA198" s="231">
        <f>BZ198/BZ197-1</f>
        <v>0</v>
      </c>
      <c r="CB198" s="78">
        <f>AVERAGEIFS('WEEKLY DATA'!CB$11:CB$14577,'WEEKLY DATA'!$A$11:$A$14577,'MONTHLY DATA'!$A198,'WEEKLY DATA'!$B$11:$B$14577,'MONTHLY DATA'!$B198)</f>
        <v>518</v>
      </c>
      <c r="CC198" s="78">
        <f>AVERAGEIFS('WEEKLY DATA'!CC$11:CC$14577,'WEEKLY DATA'!$A$11:$A$14577,'MONTHLY DATA'!$A198,'WEEKLY DATA'!$B$11:$B$14577,'MONTHLY DATA'!$B198)</f>
        <v>528</v>
      </c>
      <c r="CD198" s="78">
        <f>AVERAGEIFS('WEEKLY DATA'!CD$11:CD$14577,'WEEKLY DATA'!$A$11:$A$14577,'MONTHLY DATA'!$A198,'WEEKLY DATA'!$B$11:$B$14577,'MONTHLY DATA'!$B198)</f>
        <v>523</v>
      </c>
      <c r="CE198" s="231">
        <f>CD198/CD197-1</f>
        <v>3.308641975308646E-2</v>
      </c>
      <c r="CF198" s="78">
        <f>AVERAGEIFS('WEEKLY DATA'!CF$11:CF$14577,'WEEKLY DATA'!$A$11:$A$14577,'MONTHLY DATA'!$A198,'WEEKLY DATA'!$B$11:$B$14577,'MONTHLY DATA'!$B198)</f>
        <v>333.5</v>
      </c>
      <c r="CG198" s="78">
        <f>AVERAGEIFS('WEEKLY DATA'!CG$11:CG$14577,'WEEKLY DATA'!$A$11:$A$14577,'MONTHLY DATA'!$A198,'WEEKLY DATA'!$B$11:$B$14577,'MONTHLY DATA'!$B198)</f>
        <v>343.5</v>
      </c>
      <c r="CH198" s="78">
        <f>AVERAGEIFS('WEEKLY DATA'!CH$11:CH$14577,'WEEKLY DATA'!$A$11:$A$14577,'MONTHLY DATA'!$A198,'WEEKLY DATA'!$B$11:$B$14577,'MONTHLY DATA'!$B198)</f>
        <v>338.5</v>
      </c>
      <c r="CI198" s="233">
        <f>CH198/CH197-1</f>
        <v>-3.2857142857142807E-2</v>
      </c>
      <c r="CJ198" s="78">
        <f>AVERAGEIFS('WEEKLY DATA'!CJ$11:CJ$14577,'WEEKLY DATA'!$A$11:$A$14577,'MONTHLY DATA'!$A198,'WEEKLY DATA'!$B$11:$B$14577,'MONTHLY DATA'!$B198)</f>
        <v>324.5</v>
      </c>
      <c r="CK198" s="78">
        <f>AVERAGEIFS('WEEKLY DATA'!CK$11:CK$14577,'WEEKLY DATA'!$A$11:$A$14577,'MONTHLY DATA'!$A198,'WEEKLY DATA'!$B$11:$B$14577,'MONTHLY DATA'!$B198)</f>
        <v>334.5</v>
      </c>
      <c r="CL198" s="78">
        <f>AVERAGEIFS('WEEKLY DATA'!CL$11:CL$14577,'WEEKLY DATA'!$A$11:$A$14577,'MONTHLY DATA'!$A198,'WEEKLY DATA'!$B$11:$B$14577,'MONTHLY DATA'!$B198)</f>
        <v>329.5</v>
      </c>
      <c r="CM198" s="231">
        <f>CL198/CL197-1</f>
        <v>-5.0090090090090134E-2</v>
      </c>
      <c r="CN198" s="78">
        <f>AVERAGEIFS('WEEKLY DATA'!CN$11:CN$14577,'WEEKLY DATA'!$A$11:$A$14577,'MONTHLY DATA'!$A198,'WEEKLY DATA'!$B$11:$B$14577,'MONTHLY DATA'!$B198)</f>
        <v>415</v>
      </c>
      <c r="CO198" s="78">
        <f>AVERAGEIFS('WEEKLY DATA'!CO$11:CO$14577,'WEEKLY DATA'!$A$11:$A$14577,'MONTHLY DATA'!$A198,'WEEKLY DATA'!$B$11:$B$14577,'MONTHLY DATA'!$B198)</f>
        <v>425</v>
      </c>
      <c r="CP198" s="78">
        <f>AVERAGEIFS('WEEKLY DATA'!CP$11:CP$14577,'WEEKLY DATA'!$A$11:$A$14577,'MONTHLY DATA'!$A198,'WEEKLY DATA'!$B$11:$B$14577,'MONTHLY DATA'!$B198)</f>
        <v>420</v>
      </c>
      <c r="CQ198" s="231">
        <f>CP198/CP197-1</f>
        <v>0</v>
      </c>
      <c r="CR198" s="78">
        <f>AVERAGEIFS('WEEKLY DATA'!CR$11:CR$14577,'WEEKLY DATA'!$A$11:$A$14577,'MONTHLY DATA'!$A198,'WEEKLY DATA'!$B$11:$B$14577,'MONTHLY DATA'!$B198)</f>
        <v>518</v>
      </c>
      <c r="CS198" s="78">
        <f>AVERAGEIFS('WEEKLY DATA'!CS$11:CS$14577,'WEEKLY DATA'!$A$11:$A$14577,'MONTHLY DATA'!$A198,'WEEKLY DATA'!$B$11:$B$14577,'MONTHLY DATA'!$B198)</f>
        <v>528</v>
      </c>
      <c r="CT198" s="78">
        <f>AVERAGEIFS('WEEKLY DATA'!CT$11:CT$14577,'WEEKLY DATA'!$A$11:$A$14577,'MONTHLY DATA'!$A198,'WEEKLY DATA'!$B$11:$B$14577,'MONTHLY DATA'!$B198)</f>
        <v>523</v>
      </c>
      <c r="CU198" s="233">
        <f>CT198/CT197-1</f>
        <v>3.308641975308646E-2</v>
      </c>
      <c r="CV198" s="169">
        <f>AVERAGEIFS('WEEKLY DATA'!CV$11:CV$14577,'WEEKLY DATA'!$A$11:$A$14577,'MONTHLY DATA'!$A198,'WEEKLY DATA'!$B$11:$B$14577,'MONTHLY DATA'!$B198)</f>
        <v>355</v>
      </c>
      <c r="CW198" s="78">
        <f>AVERAGEIFS('WEEKLY DATA'!CW$11:CW$14577,'WEEKLY DATA'!$A$11:$A$14577,'MONTHLY DATA'!$A198,'WEEKLY DATA'!$B$11:$B$14577,'MONTHLY DATA'!$B198)</f>
        <v>365</v>
      </c>
      <c r="CX198" s="78">
        <f>AVERAGEIFS('WEEKLY DATA'!CX$11:CX$14577,'WEEKLY DATA'!$A$11:$A$14577,'MONTHLY DATA'!$A198,'WEEKLY DATA'!$B$11:$B$14577,'MONTHLY DATA'!$B198)</f>
        <v>360</v>
      </c>
      <c r="CY198" s="231">
        <f>CX198/CX197-1</f>
        <v>-1.8739352640545159E-2</v>
      </c>
      <c r="CZ198" s="169">
        <f>AVERAGEIFS('WEEKLY DATA'!CZ$11:CZ$14577,'WEEKLY DATA'!$A$11:$A$14577,'MONTHLY DATA'!$A198,'WEEKLY DATA'!$B$11:$B$14577,'MONTHLY DATA'!$B198)</f>
        <v>342</v>
      </c>
      <c r="DA198" s="78">
        <f>AVERAGEIFS('WEEKLY DATA'!DA$11:DA$14577,'WEEKLY DATA'!$A$11:$A$14577,'MONTHLY DATA'!$A198,'WEEKLY DATA'!$B$11:$B$14577,'MONTHLY DATA'!$B198)</f>
        <v>352</v>
      </c>
      <c r="DB198" s="78">
        <f>AVERAGEIFS('WEEKLY DATA'!DB$11:DB$14577,'WEEKLY DATA'!$A$11:$A$14577,'MONTHLY DATA'!$A198,'WEEKLY DATA'!$B$11:$B$14577,'MONTHLY DATA'!$B198)</f>
        <v>347</v>
      </c>
      <c r="DC198" s="231">
        <f>DB198/DB197-1</f>
        <v>-3.944636678200697E-2</v>
      </c>
      <c r="DD198" s="78">
        <f>AVERAGEIFS('WEEKLY DATA'!DD$11:DD$14577,'WEEKLY DATA'!$A$11:$A$14577,'MONTHLY DATA'!$A198,'WEEKLY DATA'!$B$11:$B$14577,'MONTHLY DATA'!$B198)</f>
        <v>415</v>
      </c>
      <c r="DE198" s="78">
        <f>AVERAGEIFS('WEEKLY DATA'!DE$11:DE$14577,'WEEKLY DATA'!$A$11:$A$14577,'MONTHLY DATA'!$A198,'WEEKLY DATA'!$B$11:$B$14577,'MONTHLY DATA'!$B198)</f>
        <v>425</v>
      </c>
      <c r="DF198" s="78">
        <f>AVERAGEIFS('WEEKLY DATA'!DF$11:DF$14577,'WEEKLY DATA'!$A$11:$A$14577,'MONTHLY DATA'!$A198,'WEEKLY DATA'!$B$11:$B$14577,'MONTHLY DATA'!$B198)</f>
        <v>420</v>
      </c>
      <c r="DG198" s="231">
        <f>DF198/DF197-1</f>
        <v>0</v>
      </c>
      <c r="DH198" s="78">
        <f>AVERAGEIFS('WEEKLY DATA'!DH$11:DH$14577,'WEEKLY DATA'!$A$11:$A$14577,'MONTHLY DATA'!$A198,'WEEKLY DATA'!$B$11:$B$14577,'MONTHLY DATA'!$B198)</f>
        <v>533</v>
      </c>
      <c r="DI198" s="78">
        <f>AVERAGEIFS('WEEKLY DATA'!DI$11:DI$14577,'WEEKLY DATA'!$A$11:$A$14577,'MONTHLY DATA'!$A198,'WEEKLY DATA'!$B$11:$B$14577,'MONTHLY DATA'!$B198)</f>
        <v>543</v>
      </c>
      <c r="DJ198" s="78">
        <f>AVERAGEIFS('WEEKLY DATA'!DJ$11:DJ$14577,'WEEKLY DATA'!$A$11:$A$14577,'MONTHLY DATA'!$A198,'WEEKLY DATA'!$B$11:$B$14577,'MONTHLY DATA'!$B198)</f>
        <v>538</v>
      </c>
      <c r="DK198" s="231">
        <f>DJ198/DJ197-1</f>
        <v>3.2134292565947131E-2</v>
      </c>
      <c r="DL198" s="169">
        <f>AVERAGEIFS('WEEKLY DATA'!DL$11:DL$14577,'WEEKLY DATA'!$A$11:$A$14577,'MONTHLY DATA'!$A198,'WEEKLY DATA'!$B$11:$B$14577,'MONTHLY DATA'!$B198)</f>
        <v>310</v>
      </c>
      <c r="DM198" s="78">
        <f>AVERAGEIFS('WEEKLY DATA'!DM$11:DM$14577,'WEEKLY DATA'!$A$11:$A$14577,'MONTHLY DATA'!$A198,'WEEKLY DATA'!$B$11:$B$14577,'MONTHLY DATA'!$B198)</f>
        <v>320</v>
      </c>
      <c r="DN198" s="78">
        <f>AVERAGEIFS('WEEKLY DATA'!DN$11:DN$14577,'WEEKLY DATA'!$A$11:$A$14577,'MONTHLY DATA'!$A198,'WEEKLY DATA'!$B$11:$B$14577,'MONTHLY DATA'!$B198)</f>
        <v>315</v>
      </c>
      <c r="DO198" s="231">
        <f>DN198/DN197-1</f>
        <v>-2.1359223300970842E-2</v>
      </c>
      <c r="DP198" s="78">
        <f>AVERAGEIFS('WEEKLY DATA'!DP$11:DP$14577,'WEEKLY DATA'!$A$11:$A$14577,'MONTHLY DATA'!$A198,'WEEKLY DATA'!$B$11:$B$14577,'MONTHLY DATA'!$B198)</f>
        <v>322</v>
      </c>
      <c r="DQ198" s="78">
        <f>AVERAGEIFS('WEEKLY DATA'!DQ$11:DQ$14577,'WEEKLY DATA'!$A$11:$A$14577,'MONTHLY DATA'!$A198,'WEEKLY DATA'!$B$11:$B$14577,'MONTHLY DATA'!$B198)</f>
        <v>332</v>
      </c>
      <c r="DR198" s="78">
        <f>AVERAGEIFS('WEEKLY DATA'!DR$11:DR$14577,'WEEKLY DATA'!$A$11:$A$14577,'MONTHLY DATA'!$A198,'WEEKLY DATA'!$B$11:$B$14577,'MONTHLY DATA'!$B198)</f>
        <v>327</v>
      </c>
      <c r="DS198" s="231">
        <f>DR198/DR197-1</f>
        <v>-3.1111111111111089E-2</v>
      </c>
      <c r="DT198" s="78">
        <f>AVERAGEIFS('WEEKLY DATA'!DT$11:DT$14577,'WEEKLY DATA'!$A$11:$A$14577,'MONTHLY DATA'!$A198,'WEEKLY DATA'!$B$11:$B$14577,'MONTHLY DATA'!$B198)</f>
        <v>415</v>
      </c>
      <c r="DU198" s="78">
        <f>AVERAGEIFS('WEEKLY DATA'!DU$11:DU$14577,'WEEKLY DATA'!$A$11:$A$14577,'MONTHLY DATA'!$A198,'WEEKLY DATA'!$B$11:$B$14577,'MONTHLY DATA'!$B198)</f>
        <v>425</v>
      </c>
      <c r="DV198" s="78">
        <f>AVERAGEIFS('WEEKLY DATA'!DV$11:DV$14577,'WEEKLY DATA'!$A$11:$A$14577,'MONTHLY DATA'!$A198,'WEEKLY DATA'!$B$11:$B$14577,'MONTHLY DATA'!$B198)</f>
        <v>420</v>
      </c>
      <c r="DW198" s="231">
        <f>DV198/DV197-1</f>
        <v>0</v>
      </c>
      <c r="DX198" s="78">
        <f>AVERAGEIFS('WEEKLY DATA'!DX$11:DX$14577,'WEEKLY DATA'!$A$11:$A$14577,'MONTHLY DATA'!$A198,'WEEKLY DATA'!$B$11:$B$14577,'MONTHLY DATA'!$B198)</f>
        <v>518</v>
      </c>
      <c r="DY198" s="78">
        <f>AVERAGEIFS('WEEKLY DATA'!DY$11:DY$14577,'WEEKLY DATA'!$A$11:$A$14577,'MONTHLY DATA'!$A198,'WEEKLY DATA'!$B$11:$B$14577,'MONTHLY DATA'!$B198)</f>
        <v>528</v>
      </c>
      <c r="DZ198" s="78">
        <f>AVERAGEIFS('WEEKLY DATA'!DZ$11:DZ$14577,'WEEKLY DATA'!$A$11:$A$14577,'MONTHLY DATA'!$A198,'WEEKLY DATA'!$B$11:$B$14577,'MONTHLY DATA'!$B198)</f>
        <v>523</v>
      </c>
      <c r="EA198" s="231">
        <f>DZ198/DZ197-1</f>
        <v>3.308641975308646E-2</v>
      </c>
      <c r="EB198" s="78">
        <f>AVERAGEIFS('WEEKLY DATA'!EB$11:EB$14577,'WEEKLY DATA'!$A$11:$A$14577,'MONTHLY DATA'!$A198,'WEEKLY DATA'!$B$11:$B$14577,'MONTHLY DATA'!$B198)</f>
        <v>348.5</v>
      </c>
      <c r="EC198" s="78">
        <f>AVERAGEIFS('WEEKLY DATA'!EC$11:EC$14577,'WEEKLY DATA'!$A$11:$A$14577,'MONTHLY DATA'!$A198,'WEEKLY DATA'!$B$11:$B$14577,'MONTHLY DATA'!$B198)</f>
        <v>358.5</v>
      </c>
      <c r="ED198" s="78">
        <f>AVERAGEIFS('WEEKLY DATA'!ED$11:ED$14577,'WEEKLY DATA'!$A$11:$A$14577,'MONTHLY DATA'!$A198,'WEEKLY DATA'!$B$11:$B$14577,'MONTHLY DATA'!$B198)</f>
        <v>353.5</v>
      </c>
      <c r="EE198" s="231">
        <f>ED198/ED197-1</f>
        <v>-2.6506024096385583E-2</v>
      </c>
      <c r="EF198" s="169">
        <f>AVERAGEIFS('WEEKLY DATA'!EF$11:EF$14577,'WEEKLY DATA'!$A$11:$A$14577,'MONTHLY DATA'!$A198,'WEEKLY DATA'!$B$11:$B$14577,'MONTHLY DATA'!$B198)</f>
        <v>331</v>
      </c>
      <c r="EG198" s="78">
        <f>AVERAGEIFS('WEEKLY DATA'!EG$11:EG$14577,'WEEKLY DATA'!$A$11:$A$14577,'MONTHLY DATA'!$A198,'WEEKLY DATA'!$B$11:$B$14577,'MONTHLY DATA'!$B198)</f>
        <v>341</v>
      </c>
      <c r="EH198" s="78">
        <f>AVERAGEIFS('WEEKLY DATA'!EH$11:EH$14577,'WEEKLY DATA'!$A$11:$A$14577,'MONTHLY DATA'!$A198,'WEEKLY DATA'!$B$11:$B$14577,'MONTHLY DATA'!$B198)</f>
        <v>336</v>
      </c>
      <c r="EI198" s="231">
        <f>EH198/EH197-1</f>
        <v>-5.1851851851851816E-2</v>
      </c>
      <c r="EJ198" s="78">
        <f>AVERAGEIFS('WEEKLY DATA'!EJ$11:EJ$14577,'WEEKLY DATA'!$A$11:$A$14577,'MONTHLY DATA'!$A198,'WEEKLY DATA'!$B$11:$B$14577,'MONTHLY DATA'!$B198)</f>
        <v>405</v>
      </c>
      <c r="EK198" s="78">
        <f>AVERAGEIFS('WEEKLY DATA'!EK$11:EK$14577,'WEEKLY DATA'!$A$11:$A$14577,'MONTHLY DATA'!$A198,'WEEKLY DATA'!$B$11:$B$14577,'MONTHLY DATA'!$B198)</f>
        <v>415</v>
      </c>
      <c r="EL198" s="78">
        <f>AVERAGEIFS('WEEKLY DATA'!EL$11:EL$14577,'WEEKLY DATA'!$A$11:$A$14577,'MONTHLY DATA'!$A198,'WEEKLY DATA'!$B$11:$B$14577,'MONTHLY DATA'!$B198)</f>
        <v>410</v>
      </c>
      <c r="EM198" s="231">
        <f>EL198/EL197-1</f>
        <v>0</v>
      </c>
      <c r="EN198" s="78">
        <f>AVERAGEIFS('WEEKLY DATA'!EN$11:EN$14577,'WEEKLY DATA'!$A$11:$A$14577,'MONTHLY DATA'!$A198,'WEEKLY DATA'!$B$11:$B$14577,'MONTHLY DATA'!$B198)</f>
        <v>563</v>
      </c>
      <c r="EO198" s="78">
        <f>AVERAGEIFS('WEEKLY DATA'!EO$11:EO$14577,'WEEKLY DATA'!$A$11:$A$14577,'MONTHLY DATA'!$A198,'WEEKLY DATA'!$B$11:$B$14577,'MONTHLY DATA'!$B198)</f>
        <v>573</v>
      </c>
      <c r="EP198" s="78">
        <f>AVERAGEIFS('WEEKLY DATA'!EP$11:EP$14577,'WEEKLY DATA'!$A$11:$A$14577,'MONTHLY DATA'!$A198,'WEEKLY DATA'!$B$11:$B$14577,'MONTHLY DATA'!$B198)</f>
        <v>568</v>
      </c>
      <c r="EQ198" s="231">
        <f>EP198/EP197-1</f>
        <v>3.038548752834469E-2</v>
      </c>
      <c r="ER198" s="78">
        <f>AVERAGEIFS('WEEKLY DATA'!ER$11:ER$14577,'WEEKLY DATA'!$A$11:$A$14577,'MONTHLY DATA'!$A198,'WEEKLY DATA'!$B$11:$B$14577,'MONTHLY DATA'!$B198)</f>
        <v>293.5</v>
      </c>
      <c r="ES198" s="78">
        <f>AVERAGEIFS('WEEKLY DATA'!ES$11:ES$14577,'WEEKLY DATA'!$A$11:$A$14577,'MONTHLY DATA'!$A198,'WEEKLY DATA'!$B$11:$B$14577,'MONTHLY DATA'!$B198)</f>
        <v>303.5</v>
      </c>
      <c r="ET198" s="78">
        <f>AVERAGEIFS('WEEKLY DATA'!ET$11:ET$14577,'WEEKLY DATA'!$A$11:$A$14577,'MONTHLY DATA'!$A198,'WEEKLY DATA'!$B$11:$B$14577,'MONTHLY DATA'!$B198)</f>
        <v>298.5</v>
      </c>
      <c r="EU198" s="231">
        <f>ET198/ET197-1</f>
        <v>-3.3198380566801577E-2</v>
      </c>
      <c r="EV198" s="78">
        <f>AVERAGEIFS('WEEKLY DATA'!EV$11:EV$14577,'WEEKLY DATA'!$A$11:$A$14577,'MONTHLY DATA'!$A198,'WEEKLY DATA'!$B$11:$B$14577,'MONTHLY DATA'!$B198)</f>
        <v>302</v>
      </c>
      <c r="EW198" s="78">
        <f>AVERAGEIFS('WEEKLY DATA'!EW$11:EW$14577,'WEEKLY DATA'!$A$11:$A$14577,'MONTHLY DATA'!$A198,'WEEKLY DATA'!$B$11:$B$14577,'MONTHLY DATA'!$B198)</f>
        <v>312</v>
      </c>
      <c r="EX198" s="78">
        <f>AVERAGEIFS('WEEKLY DATA'!EX$11:EX$14577,'WEEKLY DATA'!$A$11:$A$14577,'MONTHLY DATA'!$A198,'WEEKLY DATA'!$B$11:$B$14577,'MONTHLY DATA'!$B198)</f>
        <v>307</v>
      </c>
      <c r="EY198" s="231">
        <f>EX198/EX197-1</f>
        <v>-1.3654618473895597E-2</v>
      </c>
      <c r="EZ198" s="78">
        <f>AVERAGEIFS('WEEKLY DATA'!EZ$11:EZ$14577,'WEEKLY DATA'!$A$11:$A$14577,'MONTHLY DATA'!$A198,'WEEKLY DATA'!$B$11:$B$14577,'MONTHLY DATA'!$B198)</f>
        <v>405</v>
      </c>
      <c r="FA198" s="78">
        <f>AVERAGEIFS('WEEKLY DATA'!FA$11:FA$14577,'WEEKLY DATA'!$A$11:$A$14577,'MONTHLY DATA'!$A198,'WEEKLY DATA'!$B$11:$B$14577,'MONTHLY DATA'!$B198)</f>
        <v>415</v>
      </c>
      <c r="FB198" s="78">
        <f>AVERAGEIFS('WEEKLY DATA'!FB$11:FB$14577,'WEEKLY DATA'!$A$11:$A$14577,'MONTHLY DATA'!$A198,'WEEKLY DATA'!$B$11:$B$14577,'MONTHLY DATA'!$B198)</f>
        <v>410</v>
      </c>
      <c r="FC198" s="231">
        <f>FB198/FB197-1</f>
        <v>0</v>
      </c>
      <c r="FD198" s="78">
        <f>AVERAGEIFS('WEEKLY DATA'!FD$11:FD$14577,'WEEKLY DATA'!$A$11:$A$14577,'MONTHLY DATA'!$A198,'WEEKLY DATA'!$B$11:$B$14577,'MONTHLY DATA'!$B198)</f>
        <v>400</v>
      </c>
      <c r="FE198" s="78">
        <f>AVERAGEIFS('WEEKLY DATA'!FE$11:FE$14577,'WEEKLY DATA'!$A$11:$A$14577,'MONTHLY DATA'!$A198,'WEEKLY DATA'!$B$11:$B$14577,'MONTHLY DATA'!$B198)</f>
        <v>410</v>
      </c>
      <c r="FF198" s="78">
        <f>AVERAGEIFS('WEEKLY DATA'!FF$11:FF$14577,'WEEKLY DATA'!$A$11:$A$14577,'MONTHLY DATA'!$A198,'WEEKLY DATA'!$B$11:$B$14577,'MONTHLY DATA'!$B198)</f>
        <v>405</v>
      </c>
      <c r="FG198" s="231">
        <f>FF198/FF197-1</f>
        <v>0</v>
      </c>
      <c r="FH198" s="78">
        <f>AVERAGEIFS('WEEKLY DATA'!FH$11:FH$14577,'WEEKLY DATA'!$A$11:$A$14577,'MONTHLY DATA'!$A198,'WEEKLY DATA'!$B$11:$B$14577,'MONTHLY DATA'!$B198)</f>
        <v>327</v>
      </c>
      <c r="FI198" s="78">
        <f>AVERAGEIFS('WEEKLY DATA'!FI$11:FI$14577,'WEEKLY DATA'!$A$11:$A$14577,'MONTHLY DATA'!$A198,'WEEKLY DATA'!$B$11:$B$14577,'MONTHLY DATA'!$B198)</f>
        <v>337</v>
      </c>
      <c r="FJ198" s="78">
        <f>AVERAGEIFS('WEEKLY DATA'!FJ$11:FJ$14577,'WEEKLY DATA'!$A$11:$A$14577,'MONTHLY DATA'!$A198,'WEEKLY DATA'!$B$11:$B$14577,'MONTHLY DATA'!$B198)</f>
        <v>332</v>
      </c>
      <c r="FK198" s="231">
        <f>FJ198/FJ197-1</f>
        <v>-4.9731663685152028E-2</v>
      </c>
      <c r="FL198" s="169">
        <f>AVERAGEIFS('WEEKLY DATA'!FL$11:FL$14577,'WEEKLY DATA'!$A$11:$A$14577,'MONTHLY DATA'!$A198,'WEEKLY DATA'!$B$11:$B$14577,'MONTHLY DATA'!$B198)</f>
        <v>334</v>
      </c>
      <c r="FM198" s="78">
        <f>AVERAGEIFS('WEEKLY DATA'!FM$11:FM$14577,'WEEKLY DATA'!$A$11:$A$14577,'MONTHLY DATA'!$A198,'WEEKLY DATA'!$B$11:$B$14577,'MONTHLY DATA'!$B198)</f>
        <v>344</v>
      </c>
      <c r="FN198" s="78">
        <f>AVERAGEIFS('WEEKLY DATA'!FN$11:FN$14577,'WEEKLY DATA'!$A$11:$A$14577,'MONTHLY DATA'!$A198,'WEEKLY DATA'!$B$11:$B$14577,'MONTHLY DATA'!$B198)</f>
        <v>339</v>
      </c>
      <c r="FO198" s="231">
        <f>FN198/FN197-1</f>
        <v>-1.5607985480943776E-2</v>
      </c>
      <c r="FP198" s="78"/>
      <c r="FQ198" s="132"/>
      <c r="FR198" s="79"/>
      <c r="FS198" s="155"/>
      <c r="FT198" s="169">
        <f>AVERAGEIFS('WEEKLY DATA'!FT$11:FT$14577,'WEEKLY DATA'!$A$11:$A$14577,'MONTHLY DATA'!$A198,'WEEKLY DATA'!$B$11:$B$14577,'MONTHLY DATA'!$B198)</f>
        <v>427</v>
      </c>
      <c r="FU198" s="78">
        <f>AVERAGEIFS('WEEKLY DATA'!FU$11:FU$14577,'WEEKLY DATA'!$A$11:$A$14577,'MONTHLY DATA'!$A198,'WEEKLY DATA'!$B$11:$B$14577,'MONTHLY DATA'!$B198)</f>
        <v>437</v>
      </c>
      <c r="FV198" s="78">
        <f>AVERAGEIFS('WEEKLY DATA'!FV$11:FV$14577,'WEEKLY DATA'!$A$11:$A$14577,'MONTHLY DATA'!$A198,'WEEKLY DATA'!$B$11:$B$14577,'MONTHLY DATA'!$B198)</f>
        <v>432</v>
      </c>
      <c r="FW198" s="231">
        <f>FV198/FV197-1</f>
        <v>-0.10812903225806447</v>
      </c>
      <c r="FX198" s="169">
        <f>AVERAGEIFS('WEEKLY DATA'!FX$11:FX$14577,'WEEKLY DATA'!$A$11:$A$14577,'MONTHLY DATA'!$A198,'WEEKLY DATA'!$B$11:$B$14577,'MONTHLY DATA'!$B198)</f>
        <v>316.5</v>
      </c>
      <c r="FY198" s="78">
        <f>AVERAGEIFS('WEEKLY DATA'!FY$11:FY$14577,'WEEKLY DATA'!$A$11:$A$14577,'MONTHLY DATA'!$A198,'WEEKLY DATA'!$B$11:$B$14577,'MONTHLY DATA'!$B198)</f>
        <v>326.5</v>
      </c>
      <c r="FZ198" s="78">
        <f>AVERAGEIFS('WEEKLY DATA'!FZ$11:FZ$14577,'WEEKLY DATA'!$A$11:$A$14577,'MONTHLY DATA'!$A198,'WEEKLY DATA'!$B$11:$B$14577,'MONTHLY DATA'!$B198)</f>
        <v>321.5</v>
      </c>
      <c r="GA198" s="231">
        <f>FZ198/FZ197-1</f>
        <v>6.6536203522504778E-3</v>
      </c>
      <c r="GB198" s="169">
        <f>AVERAGEIFS('WEEKLY DATA'!GB$11:GB$14577,'WEEKLY DATA'!$A$11:$A$14577,'MONTHLY DATA'!$A198,'WEEKLY DATA'!$B$11:$B$14577,'MONTHLY DATA'!$B198)</f>
        <v>445</v>
      </c>
      <c r="GC198" s="78">
        <f>AVERAGEIFS('WEEKLY DATA'!GC$11:GC$14577,'WEEKLY DATA'!$A$11:$A$14577,'MONTHLY DATA'!$A198,'WEEKLY DATA'!$B$11:$B$14577,'MONTHLY DATA'!$B198)</f>
        <v>455</v>
      </c>
      <c r="GD198" s="78">
        <f>AVERAGEIFS('WEEKLY DATA'!GD$11:GD$14577,'WEEKLY DATA'!$A$11:$A$14577,'MONTHLY DATA'!$A198,'WEEKLY DATA'!$B$11:$B$14577,'MONTHLY DATA'!$B198)</f>
        <v>450</v>
      </c>
      <c r="GE198" s="231">
        <f>GD198/GD197-1</f>
        <v>-1.5047879616963078E-2</v>
      </c>
      <c r="GF198" s="169">
        <f>AVERAGEIFS('WEEKLY DATA'!GF$11:GF$14577,'WEEKLY DATA'!$A$11:$A$14577,'MONTHLY DATA'!$A198,'WEEKLY DATA'!$B$11:$B$14577,'MONTHLY DATA'!$B198)</f>
        <v>432</v>
      </c>
      <c r="GG198" s="78">
        <f>AVERAGEIFS('WEEKLY DATA'!GG$11:GG$14577,'WEEKLY DATA'!$A$11:$A$14577,'MONTHLY DATA'!$A198,'WEEKLY DATA'!$B$11:$B$14577,'MONTHLY DATA'!$B198)</f>
        <v>442</v>
      </c>
      <c r="GH198" s="78">
        <f>AVERAGEIFS('WEEKLY DATA'!GH$11:GH$14577,'WEEKLY DATA'!$A$11:$A$14577,'MONTHLY DATA'!$A198,'WEEKLY DATA'!$B$11:$B$14577,'MONTHLY DATA'!$B198)</f>
        <v>437</v>
      </c>
      <c r="GI198" s="231">
        <f>GH198/GH197-1</f>
        <v>-3.157894736842104E-2</v>
      </c>
      <c r="GJ198" s="169">
        <f>AVERAGEIFS('WEEKLY DATA'!GJ$11:GJ$14577,'WEEKLY DATA'!$A$11:$A$14577,'MONTHLY DATA'!$A198,'WEEKLY DATA'!$B$11:$B$14577,'MONTHLY DATA'!$B198)</f>
        <v>425</v>
      </c>
      <c r="GK198" s="78">
        <f>AVERAGEIFS('WEEKLY DATA'!GK$11:GK$14577,'WEEKLY DATA'!$A$11:$A$14577,'MONTHLY DATA'!$A198,'WEEKLY DATA'!$B$11:$B$14577,'MONTHLY DATA'!$B198)</f>
        <v>435</v>
      </c>
      <c r="GL198" s="78">
        <f>AVERAGEIFS('WEEKLY DATA'!GL$11:GL$14577,'WEEKLY DATA'!$A$11:$A$14577,'MONTHLY DATA'!$A198,'WEEKLY DATA'!$B$11:$B$14577,'MONTHLY DATA'!$B198)</f>
        <v>430</v>
      </c>
      <c r="GM198" s="231">
        <f>GL198/GL197-1</f>
        <v>0</v>
      </c>
      <c r="GN198" s="169">
        <f>AVERAGEIFS('WEEKLY DATA'!GN$11:GN$14577,'WEEKLY DATA'!$A$11:$A$14577,'MONTHLY DATA'!$A198,'WEEKLY DATA'!$B$11:$B$14577,'MONTHLY DATA'!$B198)</f>
        <v>623</v>
      </c>
      <c r="GO198" s="78">
        <f>AVERAGEIFS('WEEKLY DATA'!GO$11:GO$14577,'WEEKLY DATA'!$A$11:$A$14577,'MONTHLY DATA'!$A198,'WEEKLY DATA'!$B$11:$B$14577,'MONTHLY DATA'!$B198)</f>
        <v>633</v>
      </c>
      <c r="GP198" s="78">
        <f>AVERAGEIFS('WEEKLY DATA'!GP$11:GP$14577,'WEEKLY DATA'!$A$11:$A$14577,'MONTHLY DATA'!$A198,'WEEKLY DATA'!$B$11:$B$14577,'MONTHLY DATA'!$B198)</f>
        <v>628</v>
      </c>
      <c r="GQ198" s="231">
        <f>GP198/GP197-1</f>
        <v>2.7402862985685061E-2</v>
      </c>
    </row>
    <row r="199" spans="1:199" ht="15.5" x14ac:dyDescent="0.35">
      <c r="A199">
        <f t="shared" si="106"/>
        <v>9</v>
      </c>
      <c r="B199">
        <f t="shared" si="107"/>
        <v>2025</v>
      </c>
      <c r="C199" s="232">
        <v>45901</v>
      </c>
      <c r="D199" s="78">
        <f>AVERAGEIFS('WEEKLY DATA'!D$11:D$14577,'WEEKLY DATA'!$A$11:$A$14577,'MONTHLY DATA'!$A199,'WEEKLY DATA'!$B$11:$B$14577,'MONTHLY DATA'!$B199)</f>
        <v>385</v>
      </c>
      <c r="E199" s="78">
        <f>AVERAGEIFS('WEEKLY DATA'!E$11:E$14577,'WEEKLY DATA'!$A$11:$A$14577,'MONTHLY DATA'!$A199,'WEEKLY DATA'!$B$11:$B$14577,'MONTHLY DATA'!$B199)</f>
        <v>395</v>
      </c>
      <c r="F199" s="78">
        <f>AVERAGEIFS('WEEKLY DATA'!F$11:F$14577,'WEEKLY DATA'!$A$11:$A$14577,'MONTHLY DATA'!$A199,'WEEKLY DATA'!$B$11:$B$14577,'MONTHLY DATA'!$B199)</f>
        <v>390</v>
      </c>
      <c r="G199" s="231">
        <f>F199/F198-1</f>
        <v>-2.2556390977443663E-2</v>
      </c>
      <c r="H199" s="169">
        <f>AVERAGEIFS('WEEKLY DATA'!H$11:H$14577,'WEEKLY DATA'!$A$11:$A$14577,'MONTHLY DATA'!$A199,'WEEKLY DATA'!$B$11:$B$14577,'MONTHLY DATA'!$B199)</f>
        <v>368.33333333333331</v>
      </c>
      <c r="I199" s="78">
        <f>AVERAGEIFS('WEEKLY DATA'!I$11:I$14577,'WEEKLY DATA'!$A$11:$A$14577,'MONTHLY DATA'!$A199,'WEEKLY DATA'!$B$11:$B$14577,'MONTHLY DATA'!$B199)</f>
        <v>378.33333333333331</v>
      </c>
      <c r="J199" s="78">
        <f>AVERAGEIFS('WEEKLY DATA'!J$11:J$14577,'WEEKLY DATA'!$A$11:$A$14577,'MONTHLY DATA'!$A199,'WEEKLY DATA'!$B$11:$B$14577,'MONTHLY DATA'!$B199)</f>
        <v>373.33333333333331</v>
      </c>
      <c r="K199" s="231">
        <f>J199/J198-1</f>
        <v>-3.0303030303030387E-2</v>
      </c>
      <c r="L199" s="169">
        <f>AVERAGEIFS('WEEKLY DATA'!L$11:L$14577,'WEEKLY DATA'!$A$11:$A$14577,'MONTHLY DATA'!$A199,'WEEKLY DATA'!$B$11:$B$14577,'MONTHLY DATA'!$B199)</f>
        <v>425</v>
      </c>
      <c r="M199" s="78">
        <f>AVERAGEIFS('WEEKLY DATA'!M$11:M$14577,'WEEKLY DATA'!$A$11:$A$14577,'MONTHLY DATA'!$A199,'WEEKLY DATA'!$B$11:$B$14577,'MONTHLY DATA'!$B199)</f>
        <v>435</v>
      </c>
      <c r="N199" s="78">
        <f>AVERAGEIFS('WEEKLY DATA'!N$11:N$14577,'WEEKLY DATA'!$A$11:$A$14577,'MONTHLY DATA'!$A199,'WEEKLY DATA'!$B$11:$B$14577,'MONTHLY DATA'!$B199)</f>
        <v>430</v>
      </c>
      <c r="O199" s="231">
        <f>N199/N198-1</f>
        <v>0</v>
      </c>
      <c r="P199" s="169">
        <f>AVERAGEIFS('WEEKLY DATA'!P$11:P$14577,'WEEKLY DATA'!$A$11:$A$14577,'MONTHLY DATA'!$A199,'WEEKLY DATA'!$B$11:$B$14577,'MONTHLY DATA'!$B199)</f>
        <v>355</v>
      </c>
      <c r="Q199" s="78">
        <f>AVERAGEIFS('WEEKLY DATA'!Q$11:Q$14577,'WEEKLY DATA'!$A$11:$A$14577,'MONTHLY DATA'!$A199,'WEEKLY DATA'!$B$11:$B$14577,'MONTHLY DATA'!$B199)</f>
        <v>365</v>
      </c>
      <c r="R199" s="78">
        <f>AVERAGEIFS('WEEKLY DATA'!R$11:R$14577,'WEEKLY DATA'!$A$11:$A$14577,'MONTHLY DATA'!$A199,'WEEKLY DATA'!$B$11:$B$14577,'MONTHLY DATA'!$B199)</f>
        <v>360</v>
      </c>
      <c r="S199" s="231">
        <f>R199/R198-1</f>
        <v>-5.0131926121372072E-2</v>
      </c>
      <c r="T199" s="169">
        <f>AVERAGEIFS('WEEKLY DATA'!T$11:T$14577,'WEEKLY DATA'!$A$11:$A$14577,'MONTHLY DATA'!$A199,'WEEKLY DATA'!$B$11:$B$14577,'MONTHLY DATA'!$B199)</f>
        <v>311.66666666666669</v>
      </c>
      <c r="U199" s="78">
        <f>AVERAGEIFS('WEEKLY DATA'!U$11:U$14577,'WEEKLY DATA'!$A$11:$A$14577,'MONTHLY DATA'!$A199,'WEEKLY DATA'!$B$11:$B$14577,'MONTHLY DATA'!$B199)</f>
        <v>321.66666666666669</v>
      </c>
      <c r="V199" s="78">
        <f>AVERAGEIFS('WEEKLY DATA'!V$11:V$14577,'WEEKLY DATA'!$A$11:$A$14577,'MONTHLY DATA'!$A199,'WEEKLY DATA'!$B$11:$B$14577,'MONTHLY DATA'!$B199)</f>
        <v>316.66666666666669</v>
      </c>
      <c r="W199" s="231">
        <f>V199/V198-1</f>
        <v>-3.894790085988864E-2</v>
      </c>
      <c r="X199" s="169">
        <f>AVERAGEIFS('WEEKLY DATA'!X$11:X$14577,'WEEKLY DATA'!$A$11:$A$14577,'MONTHLY DATA'!$A199,'WEEKLY DATA'!$B$11:$B$14577,'MONTHLY DATA'!$B199)</f>
        <v>293.33333333333331</v>
      </c>
      <c r="Y199" s="78">
        <f>AVERAGEIFS('WEEKLY DATA'!Y$11:Y$14577,'WEEKLY DATA'!$A$11:$A$14577,'MONTHLY DATA'!$A199,'WEEKLY DATA'!$B$11:$B$14577,'MONTHLY DATA'!$B199)</f>
        <v>303.33333333333331</v>
      </c>
      <c r="Z199" s="78">
        <f>AVERAGEIFS('WEEKLY DATA'!Z$11:Z$14577,'WEEKLY DATA'!$A$11:$A$14577,'MONTHLY DATA'!$A199,'WEEKLY DATA'!$B$11:$B$14577,'MONTHLY DATA'!$B199)</f>
        <v>298.33333333333331</v>
      </c>
      <c r="AA199" s="231">
        <f>Z199/Z198-1</f>
        <v>-5.4410987849973669E-2</v>
      </c>
      <c r="AB199" s="169">
        <f>AVERAGEIFS('WEEKLY DATA'!AB$11:AB$14577,'WEEKLY DATA'!$A$11:$A$14577,'MONTHLY DATA'!$A199,'WEEKLY DATA'!$B$11:$B$14577,'MONTHLY DATA'!$B199)</f>
        <v>405</v>
      </c>
      <c r="AC199" s="78">
        <f>AVERAGEIFS('WEEKLY DATA'!AC$11:AC$14577,'WEEKLY DATA'!$A$11:$A$14577,'MONTHLY DATA'!$A199,'WEEKLY DATA'!$B$11:$B$14577,'MONTHLY DATA'!$B199)</f>
        <v>415</v>
      </c>
      <c r="AD199" s="78">
        <f>AVERAGEIFS('WEEKLY DATA'!AD$11:AD$14577,'WEEKLY DATA'!$A$11:$A$14577,'MONTHLY DATA'!$A199,'WEEKLY DATA'!$B$11:$B$14577,'MONTHLY DATA'!$B199)</f>
        <v>410</v>
      </c>
      <c r="AE199" s="231">
        <f>AD199/AD198-1</f>
        <v>0</v>
      </c>
      <c r="AF199" s="169">
        <f>AVERAGEIFS('WEEKLY DATA'!AF$11:AF$14577,'WEEKLY DATA'!$A$11:$A$14577,'MONTHLY DATA'!$A199,'WEEKLY DATA'!$B$11:$B$14577,'MONTHLY DATA'!$B199)</f>
        <v>306.66666666666669</v>
      </c>
      <c r="AG199" s="78">
        <f>AVERAGEIFS('WEEKLY DATA'!AG$11:AG$14577,'WEEKLY DATA'!$A$11:$A$14577,'MONTHLY DATA'!$A199,'WEEKLY DATA'!$B$11:$B$14577,'MONTHLY DATA'!$B199)</f>
        <v>316.66666666666669</v>
      </c>
      <c r="AH199" s="78">
        <f>AVERAGEIFS('WEEKLY DATA'!AH$11:AH$14577,'WEEKLY DATA'!$A$11:$A$14577,'MONTHLY DATA'!$A199,'WEEKLY DATA'!$B$11:$B$14577,'MONTHLY DATA'!$B199)</f>
        <v>311.66666666666669</v>
      </c>
      <c r="AI199" s="231">
        <f>AH199/AH198-1</f>
        <v>-0.12453183520599242</v>
      </c>
      <c r="AJ199" s="169">
        <f>AVERAGEIFS('WEEKLY DATA'!AJ$11:AJ$14577,'WEEKLY DATA'!$A$11:$A$14577,'MONTHLY DATA'!$A199,'WEEKLY DATA'!$B$11:$B$14577,'MONTHLY DATA'!$B199)</f>
        <v>313.33333333333331</v>
      </c>
      <c r="AK199" s="78">
        <f>AVERAGEIFS('WEEKLY DATA'!AK$11:AK$14577,'WEEKLY DATA'!$A$11:$A$14577,'MONTHLY DATA'!$A199,'WEEKLY DATA'!$B$11:$B$14577,'MONTHLY DATA'!$B199)</f>
        <v>323.33333333333331</v>
      </c>
      <c r="AL199" s="78">
        <f>AVERAGEIFS('WEEKLY DATA'!AL$11:AL$14577,'WEEKLY DATA'!$A$11:$A$14577,'MONTHLY DATA'!$A199,'WEEKLY DATA'!$B$11:$B$14577,'MONTHLY DATA'!$B199)</f>
        <v>318.33333333333331</v>
      </c>
      <c r="AM199" s="233">
        <f>AL199/AL198-1</f>
        <v>-3.2421479229989947E-2</v>
      </c>
      <c r="AN199" s="169">
        <f>AVERAGEIFS('WEEKLY DATA'!AN$11:AN$14577,'WEEKLY DATA'!$A$11:$A$14577,'MONTHLY DATA'!$A199,'WEEKLY DATA'!$B$11:$B$14577,'MONTHLY DATA'!$B199)</f>
        <v>296.66666666666669</v>
      </c>
      <c r="AO199" s="78">
        <f>AVERAGEIFS('WEEKLY DATA'!AO$11:AO$14577,'WEEKLY DATA'!$A$11:$A$14577,'MONTHLY DATA'!$A199,'WEEKLY DATA'!$B$11:$B$14577,'MONTHLY DATA'!$B199)</f>
        <v>306.66666666666669</v>
      </c>
      <c r="AP199" s="78">
        <f>AVERAGEIFS('WEEKLY DATA'!AP$11:AP$14577,'WEEKLY DATA'!$A$11:$A$14577,'MONTHLY DATA'!$A199,'WEEKLY DATA'!$B$11:$B$14577,'MONTHLY DATA'!$B199)</f>
        <v>301.66666666666669</v>
      </c>
      <c r="AQ199" s="231">
        <f>AP199/AP198-1</f>
        <v>-4.8370136698212329E-2</v>
      </c>
      <c r="AR199" s="169">
        <f>AVERAGEIFS('WEEKLY DATA'!AR$11:AR$14577,'WEEKLY DATA'!$A$11:$A$14577,'MONTHLY DATA'!$A199,'WEEKLY DATA'!$B$11:$B$14577,'MONTHLY DATA'!$B199)</f>
        <v>415</v>
      </c>
      <c r="AS199" s="78">
        <f>AVERAGEIFS('WEEKLY DATA'!AS$11:AS$14577,'WEEKLY DATA'!$A$11:$A$14577,'MONTHLY DATA'!$A199,'WEEKLY DATA'!$B$11:$B$14577,'MONTHLY DATA'!$B199)</f>
        <v>425</v>
      </c>
      <c r="AT199" s="78">
        <f>AVERAGEIFS('WEEKLY DATA'!AT$11:AT$14577,'WEEKLY DATA'!$A$11:$A$14577,'MONTHLY DATA'!$A199,'WEEKLY DATA'!$B$11:$B$14577,'MONTHLY DATA'!$B199)</f>
        <v>420</v>
      </c>
      <c r="AU199" s="231">
        <f>AT199/AT198-1</f>
        <v>0</v>
      </c>
      <c r="AV199" s="169">
        <f>AVERAGEIFS('WEEKLY DATA'!AV$11:AV$14577,'WEEKLY DATA'!$A$11:$A$14577,'MONTHLY DATA'!$A199,'WEEKLY DATA'!$B$11:$B$14577,'MONTHLY DATA'!$B199)</f>
        <v>340</v>
      </c>
      <c r="AW199" s="78">
        <f>AVERAGEIFS('WEEKLY DATA'!AW$11:AW$14577,'WEEKLY DATA'!$A$11:$A$14577,'MONTHLY DATA'!$A199,'WEEKLY DATA'!$B$11:$B$14577,'MONTHLY DATA'!$B199)</f>
        <v>350</v>
      </c>
      <c r="AX199" s="78">
        <f>AVERAGEIFS('WEEKLY DATA'!AX$11:AX$14577,'WEEKLY DATA'!$A$11:$A$14577,'MONTHLY DATA'!$A199,'WEEKLY DATA'!$B$11:$B$14577,'MONTHLY DATA'!$B199)</f>
        <v>345</v>
      </c>
      <c r="AY199" s="231">
        <f>AX199/AX198-1</f>
        <v>-2.6798307475317307E-2</v>
      </c>
      <c r="AZ199" s="169">
        <f>AVERAGEIFS('WEEKLY DATA'!AZ$11:AZ$14577,'WEEKLY DATA'!$A$11:$A$14577,'MONTHLY DATA'!$A199,'WEEKLY DATA'!$B$11:$B$14577,'MONTHLY DATA'!$B199)</f>
        <v>325</v>
      </c>
      <c r="BA199" s="78">
        <f>AVERAGEIFS('WEEKLY DATA'!BA$11:BA$14577,'WEEKLY DATA'!$A$11:$A$14577,'MONTHLY DATA'!$A199,'WEEKLY DATA'!$B$11:$B$14577,'MONTHLY DATA'!$B199)</f>
        <v>335</v>
      </c>
      <c r="BB199" s="78">
        <f>AVERAGEIFS('WEEKLY DATA'!BB$11:BB$14577,'WEEKLY DATA'!$A$11:$A$14577,'MONTHLY DATA'!$A199,'WEEKLY DATA'!$B$11:$B$14577,'MONTHLY DATA'!$B199)</f>
        <v>330</v>
      </c>
      <c r="BC199" s="231">
        <f>BB199/BB198-1</f>
        <v>1.538461538461533E-2</v>
      </c>
      <c r="BD199" s="169">
        <f>AVERAGEIFS('WEEKLY DATA'!BD$11:BD$14577,'WEEKLY DATA'!$A$11:$A$14577,'MONTHLY DATA'!$A199,'WEEKLY DATA'!$B$11:$B$14577,'MONTHLY DATA'!$B199)</f>
        <v>306.66666666666669</v>
      </c>
      <c r="BE199" s="78">
        <f>AVERAGEIFS('WEEKLY DATA'!BE$11:BE$14577,'WEEKLY DATA'!$A$11:$A$14577,'MONTHLY DATA'!$A199,'WEEKLY DATA'!$B$11:$B$14577,'MONTHLY DATA'!$B199)</f>
        <v>316.66666666666669</v>
      </c>
      <c r="BF199" s="78">
        <f>AVERAGEIFS('WEEKLY DATA'!BF$11:BF$14577,'WEEKLY DATA'!$A$11:$A$14577,'MONTHLY DATA'!$A199,'WEEKLY DATA'!$B$11:$B$14577,'MONTHLY DATA'!$B199)</f>
        <v>311.66666666666669</v>
      </c>
      <c r="BG199" s="231">
        <f>BF199/BF198-1</f>
        <v>2.1857923497267784E-2</v>
      </c>
      <c r="BH199" s="169">
        <f>AVERAGEIFS('WEEKLY DATA'!BH$11:BH$14577,'WEEKLY DATA'!$A$11:$A$14577,'MONTHLY DATA'!$A199,'WEEKLY DATA'!$B$11:$B$14577,'MONTHLY DATA'!$B199)</f>
        <v>395</v>
      </c>
      <c r="BI199" s="78">
        <f>AVERAGEIFS('WEEKLY DATA'!BI$11:BI$14577,'WEEKLY DATA'!$A$11:$A$14577,'MONTHLY DATA'!$A199,'WEEKLY DATA'!$B$11:$B$14577,'MONTHLY DATA'!$B199)</f>
        <v>405</v>
      </c>
      <c r="BJ199" s="78">
        <f>AVERAGEIFS('WEEKLY DATA'!BJ$11:BJ$14577,'WEEKLY DATA'!$A$11:$A$14577,'MONTHLY DATA'!$A199,'WEEKLY DATA'!$B$11:$B$14577,'MONTHLY DATA'!$B199)</f>
        <v>400</v>
      </c>
      <c r="BK199" s="231">
        <f>BJ199/BJ198-1</f>
        <v>0</v>
      </c>
      <c r="BL199" s="169">
        <f>AVERAGEIFS('WEEKLY DATA'!BL$11:BL$14577,'WEEKLY DATA'!$A$11:$A$14577,'MONTHLY DATA'!$A199,'WEEKLY DATA'!$B$11:$B$14577,'MONTHLY DATA'!$B199)</f>
        <v>328.33333333333331</v>
      </c>
      <c r="BM199" s="78">
        <f>AVERAGEIFS('WEEKLY DATA'!BM$11:BM$14577,'WEEKLY DATA'!$A$11:$A$14577,'MONTHLY DATA'!$A199,'WEEKLY DATA'!$B$11:$B$14577,'MONTHLY DATA'!$B199)</f>
        <v>338.33333333333331</v>
      </c>
      <c r="BN199" s="78">
        <f>AVERAGEIFS('WEEKLY DATA'!BN$11:BN$14577,'WEEKLY DATA'!$A$11:$A$14577,'MONTHLY DATA'!$A199,'WEEKLY DATA'!$B$11:$B$14577,'MONTHLY DATA'!$B199)</f>
        <v>333.33333333333331</v>
      </c>
      <c r="BO199" s="231">
        <f>BN199/BN198-1</f>
        <v>-1.9607843137254943E-2</v>
      </c>
      <c r="BP199" s="78">
        <f>AVERAGEIFS('WEEKLY DATA'!BP$11:BP$14577,'WEEKLY DATA'!$A$11:$A$14577,'MONTHLY DATA'!$A199,'WEEKLY DATA'!$B$11:$B$14577,'MONTHLY DATA'!$B199)</f>
        <v>336.66666666666669</v>
      </c>
      <c r="BQ199" s="78">
        <f>AVERAGEIFS('WEEKLY DATA'!BQ$11:BQ$14577,'WEEKLY DATA'!$A$11:$A$14577,'MONTHLY DATA'!$A199,'WEEKLY DATA'!$B$11:$B$14577,'MONTHLY DATA'!$B199)</f>
        <v>346.66666666666669</v>
      </c>
      <c r="BR199" s="78">
        <f>AVERAGEIFS('WEEKLY DATA'!BR$11:BR$14577,'WEEKLY DATA'!$A$11:$A$14577,'MONTHLY DATA'!$A199,'WEEKLY DATA'!$B$11:$B$14577,'MONTHLY DATA'!$B199)</f>
        <v>341.66666666666669</v>
      </c>
      <c r="BS199" s="231">
        <f>BR199/BR198-1</f>
        <v>-8.2244799225931198E-3</v>
      </c>
      <c r="BT199" s="78">
        <f>AVERAGEIFS('WEEKLY DATA'!BT$11:BT$14577,'WEEKLY DATA'!$A$11:$A$14577,'MONTHLY DATA'!$A199,'WEEKLY DATA'!$B$11:$B$14577,'MONTHLY DATA'!$B199)</f>
        <v>271.66666666666669</v>
      </c>
      <c r="BU199" s="78">
        <f>AVERAGEIFS('WEEKLY DATA'!BU$11:BU$14577,'WEEKLY DATA'!$A$11:$A$14577,'MONTHLY DATA'!$A199,'WEEKLY DATA'!$B$11:$B$14577,'MONTHLY DATA'!$B199)</f>
        <v>281.66666666666669</v>
      </c>
      <c r="BV199" s="78">
        <f>AVERAGEIFS('WEEKLY DATA'!BV$11:BV$14577,'WEEKLY DATA'!$A$11:$A$14577,'MONTHLY DATA'!$A199,'WEEKLY DATA'!$B$11:$B$14577,'MONTHLY DATA'!$B199)</f>
        <v>276.66666666666669</v>
      </c>
      <c r="BW199" s="231">
        <f>BV199/BV198-1</f>
        <v>-3.7681159420289823E-2</v>
      </c>
      <c r="BX199" s="78">
        <f>AVERAGEIFS('WEEKLY DATA'!BX$11:BX$14577,'WEEKLY DATA'!$A$11:$A$14577,'MONTHLY DATA'!$A199,'WEEKLY DATA'!$B$11:$B$14577,'MONTHLY DATA'!$B199)</f>
        <v>415</v>
      </c>
      <c r="BY199" s="78">
        <f>AVERAGEIFS('WEEKLY DATA'!BY$11:BY$14577,'WEEKLY DATA'!$A$11:$A$14577,'MONTHLY DATA'!$A199,'WEEKLY DATA'!$B$11:$B$14577,'MONTHLY DATA'!$B199)</f>
        <v>425</v>
      </c>
      <c r="BZ199" s="78">
        <f>AVERAGEIFS('WEEKLY DATA'!BZ$11:BZ$14577,'WEEKLY DATA'!$A$11:$A$14577,'MONTHLY DATA'!$A199,'WEEKLY DATA'!$B$11:$B$14577,'MONTHLY DATA'!$B199)</f>
        <v>420</v>
      </c>
      <c r="CA199" s="231">
        <f>BZ199/BZ198-1</f>
        <v>0</v>
      </c>
      <c r="CB199" s="78">
        <f>AVERAGEIFS('WEEKLY DATA'!CB$11:CB$14577,'WEEKLY DATA'!$A$11:$A$14577,'MONTHLY DATA'!$A199,'WEEKLY DATA'!$B$11:$B$14577,'MONTHLY DATA'!$B199)</f>
        <v>503.33333333333331</v>
      </c>
      <c r="CC199" s="78">
        <f>AVERAGEIFS('WEEKLY DATA'!CC$11:CC$14577,'WEEKLY DATA'!$A$11:$A$14577,'MONTHLY DATA'!$A199,'WEEKLY DATA'!$B$11:$B$14577,'MONTHLY DATA'!$B199)</f>
        <v>513.33333333333337</v>
      </c>
      <c r="CD199" s="78">
        <f>AVERAGEIFS('WEEKLY DATA'!CD$11:CD$14577,'WEEKLY DATA'!$A$11:$A$14577,'MONTHLY DATA'!$A199,'WEEKLY DATA'!$B$11:$B$14577,'MONTHLY DATA'!$B199)</f>
        <v>508.33333333333331</v>
      </c>
      <c r="CE199" s="231">
        <f>CD199/CD198-1</f>
        <v>-2.8043339706819714E-2</v>
      </c>
      <c r="CF199" s="78">
        <f>AVERAGEIFS('WEEKLY DATA'!CF$11:CF$14577,'WEEKLY DATA'!$A$11:$A$14577,'MONTHLY DATA'!$A199,'WEEKLY DATA'!$B$11:$B$14577,'MONTHLY DATA'!$B199)</f>
        <v>330</v>
      </c>
      <c r="CG199" s="78">
        <f>AVERAGEIFS('WEEKLY DATA'!CG$11:CG$14577,'WEEKLY DATA'!$A$11:$A$14577,'MONTHLY DATA'!$A199,'WEEKLY DATA'!$B$11:$B$14577,'MONTHLY DATA'!$B199)</f>
        <v>340</v>
      </c>
      <c r="CH199" s="78">
        <f>AVERAGEIFS('WEEKLY DATA'!CH$11:CH$14577,'WEEKLY DATA'!$A$11:$A$14577,'MONTHLY DATA'!$A199,'WEEKLY DATA'!$B$11:$B$14577,'MONTHLY DATA'!$B199)</f>
        <v>335</v>
      </c>
      <c r="CI199" s="233">
        <f>CH199/CH198-1</f>
        <v>-1.0339734121122546E-2</v>
      </c>
      <c r="CJ199" s="78">
        <f>AVERAGEIFS('WEEKLY DATA'!CJ$11:CJ$14577,'WEEKLY DATA'!$A$11:$A$14577,'MONTHLY DATA'!$A199,'WEEKLY DATA'!$B$11:$B$14577,'MONTHLY DATA'!$B199)</f>
        <v>308.33333333333331</v>
      </c>
      <c r="CK199" s="78">
        <f>AVERAGEIFS('WEEKLY DATA'!CK$11:CK$14577,'WEEKLY DATA'!$A$11:$A$14577,'MONTHLY DATA'!$A199,'WEEKLY DATA'!$B$11:$B$14577,'MONTHLY DATA'!$B199)</f>
        <v>318.33333333333331</v>
      </c>
      <c r="CL199" s="78">
        <f>AVERAGEIFS('WEEKLY DATA'!CL$11:CL$14577,'WEEKLY DATA'!$A$11:$A$14577,'MONTHLY DATA'!$A199,'WEEKLY DATA'!$B$11:$B$14577,'MONTHLY DATA'!$B199)</f>
        <v>313.33333333333331</v>
      </c>
      <c r="CM199" s="231">
        <f>CL199/CL198-1</f>
        <v>-4.9064238745574196E-2</v>
      </c>
      <c r="CN199" s="78">
        <f>AVERAGEIFS('WEEKLY DATA'!CN$11:CN$14577,'WEEKLY DATA'!$A$11:$A$14577,'MONTHLY DATA'!$A199,'WEEKLY DATA'!$B$11:$B$14577,'MONTHLY DATA'!$B199)</f>
        <v>415</v>
      </c>
      <c r="CO199" s="78">
        <f>AVERAGEIFS('WEEKLY DATA'!CO$11:CO$14577,'WEEKLY DATA'!$A$11:$A$14577,'MONTHLY DATA'!$A199,'WEEKLY DATA'!$B$11:$B$14577,'MONTHLY DATA'!$B199)</f>
        <v>425</v>
      </c>
      <c r="CP199" s="78">
        <f>AVERAGEIFS('WEEKLY DATA'!CP$11:CP$14577,'WEEKLY DATA'!$A$11:$A$14577,'MONTHLY DATA'!$A199,'WEEKLY DATA'!$B$11:$B$14577,'MONTHLY DATA'!$B199)</f>
        <v>420</v>
      </c>
      <c r="CQ199" s="231">
        <f>CP199/CP198-1</f>
        <v>0</v>
      </c>
      <c r="CR199" s="78">
        <f>AVERAGEIFS('WEEKLY DATA'!CR$11:CR$14577,'WEEKLY DATA'!$A$11:$A$14577,'MONTHLY DATA'!$A199,'WEEKLY DATA'!$B$11:$B$14577,'MONTHLY DATA'!$B199)</f>
        <v>503.33333333333331</v>
      </c>
      <c r="CS199" s="78">
        <f>AVERAGEIFS('WEEKLY DATA'!CS$11:CS$14577,'WEEKLY DATA'!$A$11:$A$14577,'MONTHLY DATA'!$A199,'WEEKLY DATA'!$B$11:$B$14577,'MONTHLY DATA'!$B199)</f>
        <v>513.33333333333337</v>
      </c>
      <c r="CT199" s="78">
        <f>AVERAGEIFS('WEEKLY DATA'!CT$11:CT$14577,'WEEKLY DATA'!$A$11:$A$14577,'MONTHLY DATA'!$A199,'WEEKLY DATA'!$B$11:$B$14577,'MONTHLY DATA'!$B199)</f>
        <v>508.33333333333331</v>
      </c>
      <c r="CU199" s="233">
        <f>CT199/CT198-1</f>
        <v>-2.8043339706819714E-2</v>
      </c>
      <c r="CV199" s="169">
        <f>AVERAGEIFS('WEEKLY DATA'!CV$11:CV$14577,'WEEKLY DATA'!$A$11:$A$14577,'MONTHLY DATA'!$A199,'WEEKLY DATA'!$B$11:$B$14577,'MONTHLY DATA'!$B199)</f>
        <v>348.33333333333331</v>
      </c>
      <c r="CW199" s="78">
        <f>AVERAGEIFS('WEEKLY DATA'!CW$11:CW$14577,'WEEKLY DATA'!$A$11:$A$14577,'MONTHLY DATA'!$A199,'WEEKLY DATA'!$B$11:$B$14577,'MONTHLY DATA'!$B199)</f>
        <v>358.33333333333331</v>
      </c>
      <c r="CX199" s="78">
        <f>AVERAGEIFS('WEEKLY DATA'!CX$11:CX$14577,'WEEKLY DATA'!$A$11:$A$14577,'MONTHLY DATA'!$A199,'WEEKLY DATA'!$B$11:$B$14577,'MONTHLY DATA'!$B199)</f>
        <v>353.33333333333331</v>
      </c>
      <c r="CY199" s="231">
        <f>CX199/CX198-1</f>
        <v>-1.8518518518518601E-2</v>
      </c>
      <c r="CZ199" s="169">
        <f>AVERAGEIFS('WEEKLY DATA'!CZ$11:CZ$14577,'WEEKLY DATA'!$A$11:$A$14577,'MONTHLY DATA'!$A199,'WEEKLY DATA'!$B$11:$B$14577,'MONTHLY DATA'!$B199)</f>
        <v>316.66666666666669</v>
      </c>
      <c r="DA199" s="78">
        <f>AVERAGEIFS('WEEKLY DATA'!DA$11:DA$14577,'WEEKLY DATA'!$A$11:$A$14577,'MONTHLY DATA'!$A199,'WEEKLY DATA'!$B$11:$B$14577,'MONTHLY DATA'!$B199)</f>
        <v>326.66666666666669</v>
      </c>
      <c r="DB199" s="78">
        <f>AVERAGEIFS('WEEKLY DATA'!DB$11:DB$14577,'WEEKLY DATA'!$A$11:$A$14577,'MONTHLY DATA'!$A199,'WEEKLY DATA'!$B$11:$B$14577,'MONTHLY DATA'!$B199)</f>
        <v>321.66666666666669</v>
      </c>
      <c r="DC199" s="231">
        <f>DB199/DB198-1</f>
        <v>-7.300672430355426E-2</v>
      </c>
      <c r="DD199" s="78">
        <f>AVERAGEIFS('WEEKLY DATA'!DD$11:DD$14577,'WEEKLY DATA'!$A$11:$A$14577,'MONTHLY DATA'!$A199,'WEEKLY DATA'!$B$11:$B$14577,'MONTHLY DATA'!$B199)</f>
        <v>415</v>
      </c>
      <c r="DE199" s="78">
        <f>AVERAGEIFS('WEEKLY DATA'!DE$11:DE$14577,'WEEKLY DATA'!$A$11:$A$14577,'MONTHLY DATA'!$A199,'WEEKLY DATA'!$B$11:$B$14577,'MONTHLY DATA'!$B199)</f>
        <v>425</v>
      </c>
      <c r="DF199" s="78">
        <f>AVERAGEIFS('WEEKLY DATA'!DF$11:DF$14577,'WEEKLY DATA'!$A$11:$A$14577,'MONTHLY DATA'!$A199,'WEEKLY DATA'!$B$11:$B$14577,'MONTHLY DATA'!$B199)</f>
        <v>420</v>
      </c>
      <c r="DG199" s="231">
        <f>DF199/DF198-1</f>
        <v>0</v>
      </c>
      <c r="DH199" s="78">
        <f>AVERAGEIFS('WEEKLY DATA'!DH$11:DH$14577,'WEEKLY DATA'!$A$11:$A$14577,'MONTHLY DATA'!$A199,'WEEKLY DATA'!$B$11:$B$14577,'MONTHLY DATA'!$B199)</f>
        <v>518.33333333333337</v>
      </c>
      <c r="DI199" s="78">
        <f>AVERAGEIFS('WEEKLY DATA'!DI$11:DI$14577,'WEEKLY DATA'!$A$11:$A$14577,'MONTHLY DATA'!$A199,'WEEKLY DATA'!$B$11:$B$14577,'MONTHLY DATA'!$B199)</f>
        <v>528.33333333333337</v>
      </c>
      <c r="DJ199" s="78">
        <f>AVERAGEIFS('WEEKLY DATA'!DJ$11:DJ$14577,'WEEKLY DATA'!$A$11:$A$14577,'MONTHLY DATA'!$A199,'WEEKLY DATA'!$B$11:$B$14577,'MONTHLY DATA'!$B199)</f>
        <v>523.33333333333337</v>
      </c>
      <c r="DK199" s="231">
        <f>DJ199/DJ198-1</f>
        <v>-2.7261462205700027E-2</v>
      </c>
      <c r="DL199" s="169">
        <f>AVERAGEIFS('WEEKLY DATA'!DL$11:DL$14577,'WEEKLY DATA'!$A$11:$A$14577,'MONTHLY DATA'!$A199,'WEEKLY DATA'!$B$11:$B$14577,'MONTHLY DATA'!$B199)</f>
        <v>305</v>
      </c>
      <c r="DM199" s="78">
        <f>AVERAGEIFS('WEEKLY DATA'!DM$11:DM$14577,'WEEKLY DATA'!$A$11:$A$14577,'MONTHLY DATA'!$A199,'WEEKLY DATA'!$B$11:$B$14577,'MONTHLY DATA'!$B199)</f>
        <v>315</v>
      </c>
      <c r="DN199" s="78">
        <f>AVERAGEIFS('WEEKLY DATA'!DN$11:DN$14577,'WEEKLY DATA'!$A$11:$A$14577,'MONTHLY DATA'!$A199,'WEEKLY DATA'!$B$11:$B$14577,'MONTHLY DATA'!$B199)</f>
        <v>310</v>
      </c>
      <c r="DO199" s="231">
        <f>DN199/DN198-1</f>
        <v>-1.5873015873015928E-2</v>
      </c>
      <c r="DP199" s="78">
        <f>AVERAGEIFS('WEEKLY DATA'!DP$11:DP$14577,'WEEKLY DATA'!$A$11:$A$14577,'MONTHLY DATA'!$A199,'WEEKLY DATA'!$B$11:$B$14577,'MONTHLY DATA'!$B199)</f>
        <v>290</v>
      </c>
      <c r="DQ199" s="78">
        <f>AVERAGEIFS('WEEKLY DATA'!DQ$11:DQ$14577,'WEEKLY DATA'!$A$11:$A$14577,'MONTHLY DATA'!$A199,'WEEKLY DATA'!$B$11:$B$14577,'MONTHLY DATA'!$B199)</f>
        <v>300</v>
      </c>
      <c r="DR199" s="78">
        <f>AVERAGEIFS('WEEKLY DATA'!DR$11:DR$14577,'WEEKLY DATA'!$A$11:$A$14577,'MONTHLY DATA'!$A199,'WEEKLY DATA'!$B$11:$B$14577,'MONTHLY DATA'!$B199)</f>
        <v>295</v>
      </c>
      <c r="DS199" s="231">
        <f>DR199/DR198-1</f>
        <v>-9.7859327217125425E-2</v>
      </c>
      <c r="DT199" s="78">
        <f>AVERAGEIFS('WEEKLY DATA'!DT$11:DT$14577,'WEEKLY DATA'!$A$11:$A$14577,'MONTHLY DATA'!$A199,'WEEKLY DATA'!$B$11:$B$14577,'MONTHLY DATA'!$B199)</f>
        <v>415</v>
      </c>
      <c r="DU199" s="78">
        <f>AVERAGEIFS('WEEKLY DATA'!DU$11:DU$14577,'WEEKLY DATA'!$A$11:$A$14577,'MONTHLY DATA'!$A199,'WEEKLY DATA'!$B$11:$B$14577,'MONTHLY DATA'!$B199)</f>
        <v>425</v>
      </c>
      <c r="DV199" s="78">
        <f>AVERAGEIFS('WEEKLY DATA'!DV$11:DV$14577,'WEEKLY DATA'!$A$11:$A$14577,'MONTHLY DATA'!$A199,'WEEKLY DATA'!$B$11:$B$14577,'MONTHLY DATA'!$B199)</f>
        <v>420</v>
      </c>
      <c r="DW199" s="231">
        <f>DV199/DV198-1</f>
        <v>0</v>
      </c>
      <c r="DX199" s="78">
        <f>AVERAGEIFS('WEEKLY DATA'!DX$11:DX$14577,'WEEKLY DATA'!$A$11:$A$14577,'MONTHLY DATA'!$A199,'WEEKLY DATA'!$B$11:$B$14577,'MONTHLY DATA'!$B199)</f>
        <v>503.33333333333331</v>
      </c>
      <c r="DY199" s="78">
        <f>AVERAGEIFS('WEEKLY DATA'!DY$11:DY$14577,'WEEKLY DATA'!$A$11:$A$14577,'MONTHLY DATA'!$A199,'WEEKLY DATA'!$B$11:$B$14577,'MONTHLY DATA'!$B199)</f>
        <v>513.33333333333337</v>
      </c>
      <c r="DZ199" s="78">
        <f>AVERAGEIFS('WEEKLY DATA'!DZ$11:DZ$14577,'WEEKLY DATA'!$A$11:$A$14577,'MONTHLY DATA'!$A199,'WEEKLY DATA'!$B$11:$B$14577,'MONTHLY DATA'!$B199)</f>
        <v>508.33333333333331</v>
      </c>
      <c r="EA199" s="231">
        <f>DZ199/DZ198-1</f>
        <v>-2.8043339706819714E-2</v>
      </c>
      <c r="EB199" s="78">
        <f>AVERAGEIFS('WEEKLY DATA'!EB$11:EB$14577,'WEEKLY DATA'!$A$11:$A$14577,'MONTHLY DATA'!$A199,'WEEKLY DATA'!$B$11:$B$14577,'MONTHLY DATA'!$B199)</f>
        <v>326.66666666666669</v>
      </c>
      <c r="EC199" s="78">
        <f>AVERAGEIFS('WEEKLY DATA'!EC$11:EC$14577,'WEEKLY DATA'!$A$11:$A$14577,'MONTHLY DATA'!$A199,'WEEKLY DATA'!$B$11:$B$14577,'MONTHLY DATA'!$B199)</f>
        <v>336.66666666666669</v>
      </c>
      <c r="ED199" s="78">
        <f>AVERAGEIFS('WEEKLY DATA'!ED$11:ED$14577,'WEEKLY DATA'!$A$11:$A$14577,'MONTHLY DATA'!$A199,'WEEKLY DATA'!$B$11:$B$14577,'MONTHLY DATA'!$B199)</f>
        <v>331.66666666666669</v>
      </c>
      <c r="EE199" s="231">
        <f>ED199/ED198-1</f>
        <v>-6.1763319189061749E-2</v>
      </c>
      <c r="EF199" s="169">
        <f>AVERAGEIFS('WEEKLY DATA'!EF$11:EF$14577,'WEEKLY DATA'!$A$11:$A$14577,'MONTHLY DATA'!$A199,'WEEKLY DATA'!$B$11:$B$14577,'MONTHLY DATA'!$B199)</f>
        <v>303.33333333333331</v>
      </c>
      <c r="EG199" s="78">
        <f>AVERAGEIFS('WEEKLY DATA'!EG$11:EG$14577,'WEEKLY DATA'!$A$11:$A$14577,'MONTHLY DATA'!$A199,'WEEKLY DATA'!$B$11:$B$14577,'MONTHLY DATA'!$B199)</f>
        <v>313.33333333333331</v>
      </c>
      <c r="EH199" s="78">
        <f>AVERAGEIFS('WEEKLY DATA'!EH$11:EH$14577,'WEEKLY DATA'!$A$11:$A$14577,'MONTHLY DATA'!$A199,'WEEKLY DATA'!$B$11:$B$14577,'MONTHLY DATA'!$B199)</f>
        <v>308.33333333333331</v>
      </c>
      <c r="EI199" s="231">
        <f>EH199/EH198-1</f>
        <v>-8.2341269841269882E-2</v>
      </c>
      <c r="EJ199" s="78">
        <f>AVERAGEIFS('WEEKLY DATA'!EJ$11:EJ$14577,'WEEKLY DATA'!$A$11:$A$14577,'MONTHLY DATA'!$A199,'WEEKLY DATA'!$B$11:$B$14577,'MONTHLY DATA'!$B199)</f>
        <v>405</v>
      </c>
      <c r="EK199" s="78">
        <f>AVERAGEIFS('WEEKLY DATA'!EK$11:EK$14577,'WEEKLY DATA'!$A$11:$A$14577,'MONTHLY DATA'!$A199,'WEEKLY DATA'!$B$11:$B$14577,'MONTHLY DATA'!$B199)</f>
        <v>415</v>
      </c>
      <c r="EL199" s="78">
        <f>AVERAGEIFS('WEEKLY DATA'!EL$11:EL$14577,'WEEKLY DATA'!$A$11:$A$14577,'MONTHLY DATA'!$A199,'WEEKLY DATA'!$B$11:$B$14577,'MONTHLY DATA'!$B199)</f>
        <v>410</v>
      </c>
      <c r="EM199" s="231">
        <f>EL199/EL198-1</f>
        <v>0</v>
      </c>
      <c r="EN199" s="78">
        <f>AVERAGEIFS('WEEKLY DATA'!EN$11:EN$14577,'WEEKLY DATA'!$A$11:$A$14577,'MONTHLY DATA'!$A199,'WEEKLY DATA'!$B$11:$B$14577,'MONTHLY DATA'!$B199)</f>
        <v>548.33333333333337</v>
      </c>
      <c r="EO199" s="78">
        <f>AVERAGEIFS('WEEKLY DATA'!EO$11:EO$14577,'WEEKLY DATA'!$A$11:$A$14577,'MONTHLY DATA'!$A199,'WEEKLY DATA'!$B$11:$B$14577,'MONTHLY DATA'!$B199)</f>
        <v>558.33333333333337</v>
      </c>
      <c r="EP199" s="78">
        <f>AVERAGEIFS('WEEKLY DATA'!EP$11:EP$14577,'WEEKLY DATA'!$A$11:$A$14577,'MONTHLY DATA'!$A199,'WEEKLY DATA'!$B$11:$B$14577,'MONTHLY DATA'!$B199)</f>
        <v>553.33333333333337</v>
      </c>
      <c r="EQ199" s="231">
        <f>EP199/EP198-1</f>
        <v>-2.5821596244131384E-2</v>
      </c>
      <c r="ER199" s="78">
        <f>AVERAGEIFS('WEEKLY DATA'!ER$11:ER$14577,'WEEKLY DATA'!$A$11:$A$14577,'MONTHLY DATA'!$A199,'WEEKLY DATA'!$B$11:$B$14577,'MONTHLY DATA'!$B199)</f>
        <v>290</v>
      </c>
      <c r="ES199" s="78">
        <f>AVERAGEIFS('WEEKLY DATA'!ES$11:ES$14577,'WEEKLY DATA'!$A$11:$A$14577,'MONTHLY DATA'!$A199,'WEEKLY DATA'!$B$11:$B$14577,'MONTHLY DATA'!$B199)</f>
        <v>300</v>
      </c>
      <c r="ET199" s="78">
        <f>AVERAGEIFS('WEEKLY DATA'!ET$11:ET$14577,'WEEKLY DATA'!$A$11:$A$14577,'MONTHLY DATA'!$A199,'WEEKLY DATA'!$B$11:$B$14577,'MONTHLY DATA'!$B199)</f>
        <v>295</v>
      </c>
      <c r="EU199" s="231">
        <f>ET199/ET198-1</f>
        <v>-1.1725293132328285E-2</v>
      </c>
      <c r="EV199" s="78">
        <f>AVERAGEIFS('WEEKLY DATA'!EV$11:EV$14577,'WEEKLY DATA'!$A$11:$A$14577,'MONTHLY DATA'!$A199,'WEEKLY DATA'!$B$11:$B$14577,'MONTHLY DATA'!$B199)</f>
        <v>291.66666666666669</v>
      </c>
      <c r="EW199" s="78">
        <f>AVERAGEIFS('WEEKLY DATA'!EW$11:EW$14577,'WEEKLY DATA'!$A$11:$A$14577,'MONTHLY DATA'!$A199,'WEEKLY DATA'!$B$11:$B$14577,'MONTHLY DATA'!$B199)</f>
        <v>301.66666666666669</v>
      </c>
      <c r="EX199" s="78">
        <f>AVERAGEIFS('WEEKLY DATA'!EX$11:EX$14577,'WEEKLY DATA'!$A$11:$A$14577,'MONTHLY DATA'!$A199,'WEEKLY DATA'!$B$11:$B$14577,'MONTHLY DATA'!$B199)</f>
        <v>296.66666666666669</v>
      </c>
      <c r="EY199" s="231">
        <f>EX199/EX198-1</f>
        <v>-3.3659066232356039E-2</v>
      </c>
      <c r="EZ199" s="78">
        <f>AVERAGEIFS('WEEKLY DATA'!EZ$11:EZ$14577,'WEEKLY DATA'!$A$11:$A$14577,'MONTHLY DATA'!$A199,'WEEKLY DATA'!$B$11:$B$14577,'MONTHLY DATA'!$B199)</f>
        <v>405</v>
      </c>
      <c r="FA199" s="78">
        <f>AVERAGEIFS('WEEKLY DATA'!FA$11:FA$14577,'WEEKLY DATA'!$A$11:$A$14577,'MONTHLY DATA'!$A199,'WEEKLY DATA'!$B$11:$B$14577,'MONTHLY DATA'!$B199)</f>
        <v>415</v>
      </c>
      <c r="FB199" s="78">
        <f>AVERAGEIFS('WEEKLY DATA'!FB$11:FB$14577,'WEEKLY DATA'!$A$11:$A$14577,'MONTHLY DATA'!$A199,'WEEKLY DATA'!$B$11:$B$14577,'MONTHLY DATA'!$B199)</f>
        <v>410</v>
      </c>
      <c r="FC199" s="231">
        <f>FB199/FB198-1</f>
        <v>0</v>
      </c>
      <c r="FD199" s="78">
        <f>AVERAGEIFS('WEEKLY DATA'!FD$11:FD$14577,'WEEKLY DATA'!$A$11:$A$14577,'MONTHLY DATA'!$A199,'WEEKLY DATA'!$B$11:$B$14577,'MONTHLY DATA'!$B199)</f>
        <v>400</v>
      </c>
      <c r="FE199" s="78">
        <f>AVERAGEIFS('WEEKLY DATA'!FE$11:FE$14577,'WEEKLY DATA'!$A$11:$A$14577,'MONTHLY DATA'!$A199,'WEEKLY DATA'!$B$11:$B$14577,'MONTHLY DATA'!$B199)</f>
        <v>410</v>
      </c>
      <c r="FF199" s="78">
        <f>AVERAGEIFS('WEEKLY DATA'!FF$11:FF$14577,'WEEKLY DATA'!$A$11:$A$14577,'MONTHLY DATA'!$A199,'WEEKLY DATA'!$B$11:$B$14577,'MONTHLY DATA'!$B199)</f>
        <v>405</v>
      </c>
      <c r="FG199" s="231">
        <f>FF199/FF198-1</f>
        <v>0</v>
      </c>
      <c r="FH199" s="78">
        <f>AVERAGEIFS('WEEKLY DATA'!FH$11:FH$14577,'WEEKLY DATA'!$A$11:$A$14577,'MONTHLY DATA'!$A199,'WEEKLY DATA'!$B$11:$B$14577,'MONTHLY DATA'!$B199)</f>
        <v>315</v>
      </c>
      <c r="FI199" s="78">
        <f>AVERAGEIFS('WEEKLY DATA'!FI$11:FI$14577,'WEEKLY DATA'!$A$11:$A$14577,'MONTHLY DATA'!$A199,'WEEKLY DATA'!$B$11:$B$14577,'MONTHLY DATA'!$B199)</f>
        <v>325</v>
      </c>
      <c r="FJ199" s="78">
        <f>AVERAGEIFS('WEEKLY DATA'!FJ$11:FJ$14577,'WEEKLY DATA'!$A$11:$A$14577,'MONTHLY DATA'!$A199,'WEEKLY DATA'!$B$11:$B$14577,'MONTHLY DATA'!$B199)</f>
        <v>320</v>
      </c>
      <c r="FK199" s="231">
        <f>FJ199/FJ198-1</f>
        <v>-3.6144578313253017E-2</v>
      </c>
      <c r="FL199" s="169">
        <f>AVERAGEIFS('WEEKLY DATA'!FL$11:FL$14577,'WEEKLY DATA'!$A$11:$A$14577,'MONTHLY DATA'!$A199,'WEEKLY DATA'!$B$11:$B$14577,'MONTHLY DATA'!$B199)</f>
        <v>310</v>
      </c>
      <c r="FM199" s="78">
        <f>AVERAGEIFS('WEEKLY DATA'!FM$11:FM$14577,'WEEKLY DATA'!$A$11:$A$14577,'MONTHLY DATA'!$A199,'WEEKLY DATA'!$B$11:$B$14577,'MONTHLY DATA'!$B199)</f>
        <v>320</v>
      </c>
      <c r="FN199" s="78">
        <f>AVERAGEIFS('WEEKLY DATA'!FN$11:FN$14577,'WEEKLY DATA'!$A$11:$A$14577,'MONTHLY DATA'!$A199,'WEEKLY DATA'!$B$11:$B$14577,'MONTHLY DATA'!$B199)</f>
        <v>315</v>
      </c>
      <c r="FO199" s="231">
        <f>FN199/FN198-1</f>
        <v>-7.0796460176991149E-2</v>
      </c>
      <c r="FP199" s="78"/>
      <c r="FQ199" s="132"/>
      <c r="FR199" s="79"/>
      <c r="FS199" s="155"/>
      <c r="FT199" s="78"/>
      <c r="FU199" s="132"/>
      <c r="FV199" s="79"/>
      <c r="FW199" s="155"/>
      <c r="FX199" s="78"/>
      <c r="FY199" s="132"/>
      <c r="FZ199" s="79"/>
      <c r="GA199" s="155"/>
      <c r="GB199" s="78"/>
      <c r="GC199" s="132"/>
      <c r="GD199" s="228"/>
      <c r="GE199" s="155"/>
      <c r="GF199" s="169"/>
      <c r="GG199" s="132"/>
      <c r="GH199" s="79"/>
      <c r="GI199" s="155"/>
      <c r="GJ199" s="78"/>
      <c r="GK199" s="132"/>
      <c r="GL199" s="79"/>
      <c r="GM199" s="155"/>
      <c r="GN199" s="78"/>
      <c r="GO199" s="132"/>
      <c r="GP199" s="79"/>
      <c r="GQ199" s="155"/>
    </row>
    <row r="200" spans="1:199" ht="15.5" x14ac:dyDescent="0.35">
      <c r="A200">
        <f t="shared" si="106"/>
        <v>1</v>
      </c>
      <c r="B200">
        <f t="shared" si="107"/>
        <v>1900</v>
      </c>
      <c r="C200" s="71"/>
      <c r="D200" s="78"/>
      <c r="E200" s="132"/>
      <c r="F200" s="228"/>
      <c r="G200" s="155"/>
      <c r="H200" s="169"/>
      <c r="I200" s="132"/>
      <c r="J200" s="79"/>
      <c r="K200" s="155"/>
      <c r="L200" s="169"/>
      <c r="M200" s="132"/>
      <c r="N200" s="79"/>
      <c r="O200" s="155"/>
      <c r="P200" s="169"/>
      <c r="Q200" s="132"/>
      <c r="R200" s="79"/>
      <c r="S200" s="155"/>
      <c r="T200" s="169"/>
      <c r="U200" s="132"/>
      <c r="V200" s="228"/>
      <c r="W200" s="155"/>
      <c r="X200" s="169"/>
      <c r="Y200" s="132"/>
      <c r="Z200" s="79"/>
      <c r="AA200" s="155"/>
      <c r="AB200" s="169"/>
      <c r="AC200" s="132"/>
      <c r="AD200" s="79"/>
      <c r="AE200" s="155"/>
      <c r="AF200" s="169"/>
      <c r="AG200" s="132"/>
      <c r="AH200" s="79"/>
      <c r="AI200" s="155"/>
      <c r="AJ200" s="169"/>
      <c r="AK200" s="132"/>
      <c r="AL200" s="228"/>
      <c r="AM200" s="155"/>
      <c r="AN200" s="169"/>
      <c r="AO200" s="132"/>
      <c r="AP200" s="79"/>
      <c r="AQ200" s="155"/>
      <c r="AR200" s="169"/>
      <c r="AS200" s="132"/>
      <c r="AT200" s="79"/>
      <c r="AU200" s="155"/>
      <c r="AV200" s="169"/>
      <c r="AW200" s="132"/>
      <c r="AX200" s="79"/>
      <c r="AY200" s="155"/>
      <c r="AZ200" s="169"/>
      <c r="BA200" s="132"/>
      <c r="BB200" s="228"/>
      <c r="BC200" s="155"/>
      <c r="BD200" s="169"/>
      <c r="BE200" s="132"/>
      <c r="BF200" s="79"/>
      <c r="BG200" s="155"/>
      <c r="BH200" s="169"/>
      <c r="BI200" s="132"/>
      <c r="BJ200" s="79"/>
      <c r="BK200" s="155"/>
      <c r="BL200" s="169"/>
      <c r="BM200" s="132"/>
      <c r="BN200" s="79"/>
      <c r="BO200" s="155"/>
      <c r="BP200" s="78"/>
      <c r="BQ200" s="132"/>
      <c r="BR200" s="228"/>
      <c r="BS200" s="155"/>
      <c r="BT200" s="78"/>
      <c r="BU200" s="132"/>
      <c r="BV200" s="79"/>
      <c r="BW200" s="155"/>
      <c r="BX200" s="78"/>
      <c r="BY200" s="132"/>
      <c r="BZ200" s="79"/>
      <c r="CA200" s="155"/>
      <c r="CB200" s="78"/>
      <c r="CC200" s="132"/>
      <c r="CD200" s="79"/>
      <c r="CE200" s="155"/>
      <c r="CF200" s="78"/>
      <c r="CG200" s="132"/>
      <c r="CH200" s="228"/>
      <c r="CI200" s="155"/>
      <c r="CJ200" s="78"/>
      <c r="CK200" s="132"/>
      <c r="CL200" s="79"/>
      <c r="CM200" s="155"/>
      <c r="CN200" s="78"/>
      <c r="CO200" s="132"/>
      <c r="CP200" s="79"/>
      <c r="CQ200" s="155"/>
      <c r="CR200" s="78"/>
      <c r="CS200" s="132"/>
      <c r="CT200" s="79"/>
      <c r="CU200" s="155"/>
      <c r="CV200" s="169"/>
      <c r="CW200" s="132"/>
      <c r="CX200" s="228"/>
      <c r="CY200" s="155"/>
      <c r="CZ200" s="169"/>
      <c r="DA200" s="132"/>
      <c r="DB200" s="79"/>
      <c r="DC200" s="155"/>
      <c r="DD200" s="78"/>
      <c r="DE200" s="132"/>
      <c r="DF200" s="79"/>
      <c r="DG200" s="155"/>
      <c r="DH200" s="78"/>
      <c r="DI200" s="132"/>
      <c r="DJ200" s="79"/>
      <c r="DK200" s="155"/>
      <c r="DL200" s="169"/>
      <c r="DM200" s="132"/>
      <c r="DN200" s="228"/>
      <c r="DO200" s="155"/>
      <c r="DP200" s="78"/>
      <c r="DQ200" s="132"/>
      <c r="DR200" s="79"/>
      <c r="DS200" s="155"/>
      <c r="DT200" s="78"/>
      <c r="DU200" s="132"/>
      <c r="DV200" s="79"/>
      <c r="DW200" s="155"/>
      <c r="DX200" s="78"/>
      <c r="DY200" s="132"/>
      <c r="DZ200" s="79"/>
      <c r="EA200" s="155"/>
      <c r="EB200" s="78"/>
      <c r="EC200" s="132"/>
      <c r="ED200" s="228"/>
      <c r="EE200" s="155"/>
      <c r="EF200" s="169"/>
      <c r="EG200" s="132"/>
      <c r="EH200" s="79"/>
      <c r="EI200" s="155"/>
      <c r="EJ200" s="78"/>
      <c r="EK200" s="132"/>
      <c r="EL200" s="79"/>
      <c r="EM200" s="155"/>
      <c r="EN200" s="78"/>
      <c r="EO200" s="132"/>
      <c r="EP200" s="79"/>
      <c r="EQ200" s="155"/>
      <c r="ER200" s="78"/>
      <c r="ES200" s="132"/>
      <c r="ET200" s="228"/>
      <c r="EU200" s="155"/>
      <c r="EV200" s="78"/>
      <c r="EW200" s="132"/>
      <c r="EX200" s="79"/>
      <c r="EY200" s="155"/>
      <c r="EZ200" s="78"/>
      <c r="FA200" s="132"/>
      <c r="FB200" s="79"/>
      <c r="FC200" s="155"/>
      <c r="FD200" s="78"/>
      <c r="FE200" s="132"/>
      <c r="FF200" s="79"/>
      <c r="FG200" s="155"/>
      <c r="FH200" s="78"/>
      <c r="FI200" s="132"/>
      <c r="FJ200" s="228"/>
      <c r="FK200" s="155"/>
      <c r="FL200" s="169"/>
      <c r="FM200" s="132"/>
      <c r="FN200" s="79"/>
      <c r="FO200" s="155"/>
      <c r="FP200" s="78"/>
      <c r="FQ200" s="132"/>
      <c r="FR200" s="79"/>
      <c r="FS200" s="155"/>
      <c r="FT200" s="80"/>
      <c r="FU200" s="157"/>
      <c r="FV200" s="79"/>
      <c r="FW200" s="155"/>
      <c r="FX200" s="78"/>
      <c r="FY200" s="132"/>
      <c r="FZ200" s="79"/>
      <c r="GA200" s="155"/>
      <c r="GB200" s="78"/>
      <c r="GC200" s="132"/>
      <c r="GD200" s="228"/>
      <c r="GE200" s="155"/>
      <c r="GF200" s="169"/>
      <c r="GG200" s="132"/>
      <c r="GH200" s="79"/>
      <c r="GI200" s="155"/>
      <c r="GJ200" s="78"/>
      <c r="GK200" s="132"/>
      <c r="GL200" s="79"/>
      <c r="GM200" s="155"/>
      <c r="GN200" s="78"/>
      <c r="GO200" s="132"/>
      <c r="GP200" s="79"/>
      <c r="GQ200" s="155"/>
    </row>
    <row r="201" spans="1:199" ht="15.5" x14ac:dyDescent="0.3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228"/>
      <c r="FR201" s="228"/>
      <c r="FS201" s="228"/>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row>
    <row r="202" spans="1:199" ht="15.5" x14ac:dyDescent="0.3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229"/>
      <c r="FR202" s="230"/>
      <c r="FS202" s="231"/>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row>
    <row r="203" spans="1:199" ht="15.5" x14ac:dyDescent="0.3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row>
    <row r="204" spans="1:199" ht="15.5" x14ac:dyDescent="0.35">
      <c r="A204">
        <f t="shared" ref="A204:A267" si="774">MONTH(C204)</f>
        <v>1</v>
      </c>
      <c r="B204">
        <f t="shared" ref="B204:B267" si="775">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row>
    <row r="205" spans="1:199" ht="15.5" x14ac:dyDescent="0.35">
      <c r="A205">
        <f t="shared" si="774"/>
        <v>1</v>
      </c>
      <c r="B205">
        <f t="shared" si="775"/>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row>
    <row r="206" spans="1:199" ht="15.5" x14ac:dyDescent="0.35">
      <c r="A206">
        <f t="shared" si="774"/>
        <v>1</v>
      </c>
      <c r="B206">
        <f t="shared" si="775"/>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row>
    <row r="207" spans="1:199" ht="15.5" x14ac:dyDescent="0.35">
      <c r="A207">
        <f t="shared" si="774"/>
        <v>1</v>
      </c>
      <c r="B207">
        <f t="shared" si="775"/>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row>
    <row r="208" spans="1:199" ht="15.5" x14ac:dyDescent="0.35">
      <c r="A208">
        <f t="shared" si="774"/>
        <v>1</v>
      </c>
      <c r="B208">
        <f t="shared" si="775"/>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row>
    <row r="209" spans="1:200" ht="15.5" x14ac:dyDescent="0.35">
      <c r="A209">
        <f t="shared" si="774"/>
        <v>1</v>
      </c>
      <c r="B209">
        <f t="shared" si="775"/>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row>
    <row r="210" spans="1:200" ht="15.5" x14ac:dyDescent="0.35">
      <c r="A210">
        <f t="shared" si="774"/>
        <v>1</v>
      </c>
      <c r="B210">
        <f t="shared" si="775"/>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row>
    <row r="211" spans="1:200" ht="15.5" x14ac:dyDescent="0.35">
      <c r="A211">
        <f t="shared" si="774"/>
        <v>1</v>
      </c>
      <c r="B211">
        <f t="shared" si="775"/>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80"/>
    </row>
    <row r="212" spans="1:200" ht="15.5" x14ac:dyDescent="0.35">
      <c r="A212">
        <f t="shared" si="774"/>
        <v>1</v>
      </c>
      <c r="B212">
        <f t="shared" si="775"/>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5" x14ac:dyDescent="0.35">
      <c r="A213">
        <f t="shared" si="774"/>
        <v>1</v>
      </c>
      <c r="B213">
        <f t="shared" si="775"/>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5" x14ac:dyDescent="0.35">
      <c r="A214">
        <f t="shared" si="774"/>
        <v>1</v>
      </c>
      <c r="B214">
        <f t="shared" si="775"/>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5" x14ac:dyDescent="0.35">
      <c r="A215">
        <f t="shared" si="774"/>
        <v>1</v>
      </c>
      <c r="B215">
        <f t="shared" si="775"/>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5" x14ac:dyDescent="0.35">
      <c r="A216">
        <f t="shared" si="774"/>
        <v>1</v>
      </c>
      <c r="B216">
        <f t="shared" si="775"/>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5" x14ac:dyDescent="0.35">
      <c r="A217">
        <f t="shared" si="774"/>
        <v>1</v>
      </c>
      <c r="B217">
        <f t="shared" si="775"/>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5" x14ac:dyDescent="0.35">
      <c r="A218">
        <f t="shared" si="774"/>
        <v>1</v>
      </c>
      <c r="B218">
        <f t="shared" si="775"/>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5" x14ac:dyDescent="0.35">
      <c r="A219">
        <f t="shared" si="774"/>
        <v>1</v>
      </c>
      <c r="B219">
        <f t="shared" si="775"/>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5" x14ac:dyDescent="0.35">
      <c r="A220">
        <f t="shared" si="774"/>
        <v>1</v>
      </c>
      <c r="B220">
        <f t="shared" si="775"/>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5" x14ac:dyDescent="0.35">
      <c r="A221">
        <f t="shared" si="774"/>
        <v>1</v>
      </c>
      <c r="B221">
        <f t="shared" si="775"/>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5" x14ac:dyDescent="0.35">
      <c r="A222">
        <f t="shared" si="774"/>
        <v>1</v>
      </c>
      <c r="B222">
        <f t="shared" si="775"/>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5" x14ac:dyDescent="0.35">
      <c r="A223">
        <f t="shared" si="774"/>
        <v>1</v>
      </c>
      <c r="B223">
        <f t="shared" si="775"/>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5" x14ac:dyDescent="0.35">
      <c r="A224">
        <f t="shared" si="774"/>
        <v>1</v>
      </c>
      <c r="B224">
        <f t="shared" si="775"/>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5" x14ac:dyDescent="0.35">
      <c r="A225">
        <f t="shared" si="774"/>
        <v>1</v>
      </c>
      <c r="B225">
        <f t="shared" si="775"/>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5" x14ac:dyDescent="0.35">
      <c r="A226">
        <f t="shared" si="774"/>
        <v>1</v>
      </c>
      <c r="B226">
        <f t="shared" si="775"/>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5" x14ac:dyDescent="0.35">
      <c r="A227">
        <f t="shared" si="774"/>
        <v>1</v>
      </c>
      <c r="B227">
        <f t="shared" si="775"/>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5" x14ac:dyDescent="0.35">
      <c r="A228">
        <f t="shared" si="774"/>
        <v>1</v>
      </c>
      <c r="B228">
        <f t="shared" si="775"/>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5" x14ac:dyDescent="0.35">
      <c r="A229">
        <f t="shared" si="774"/>
        <v>1</v>
      </c>
      <c r="B229">
        <f t="shared" si="775"/>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5" x14ac:dyDescent="0.35">
      <c r="A230">
        <f t="shared" si="774"/>
        <v>1</v>
      </c>
      <c r="B230">
        <f t="shared" si="775"/>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5" x14ac:dyDescent="0.35">
      <c r="A231">
        <f t="shared" si="774"/>
        <v>1</v>
      </c>
      <c r="B231">
        <f t="shared" si="775"/>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5" x14ac:dyDescent="0.35">
      <c r="A232">
        <f t="shared" si="774"/>
        <v>1</v>
      </c>
      <c r="B232">
        <f t="shared" si="775"/>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5" x14ac:dyDescent="0.35">
      <c r="A233">
        <f t="shared" si="774"/>
        <v>1</v>
      </c>
      <c r="B233">
        <f t="shared" si="775"/>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5" x14ac:dyDescent="0.35">
      <c r="A234">
        <f t="shared" si="774"/>
        <v>1</v>
      </c>
      <c r="B234">
        <f t="shared" si="775"/>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5" x14ac:dyDescent="0.35">
      <c r="A235">
        <f t="shared" si="774"/>
        <v>1</v>
      </c>
      <c r="B235">
        <f t="shared" si="775"/>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5" x14ac:dyDescent="0.35">
      <c r="A236">
        <f t="shared" si="774"/>
        <v>1</v>
      </c>
      <c r="B236">
        <f t="shared" si="775"/>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5" x14ac:dyDescent="0.35">
      <c r="A237">
        <f t="shared" si="774"/>
        <v>1</v>
      </c>
      <c r="B237">
        <f t="shared" si="775"/>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5" x14ac:dyDescent="0.35">
      <c r="A238">
        <f t="shared" si="774"/>
        <v>1</v>
      </c>
      <c r="B238">
        <f t="shared" si="775"/>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5" x14ac:dyDescent="0.35">
      <c r="A239">
        <f t="shared" si="774"/>
        <v>1</v>
      </c>
      <c r="B239">
        <f t="shared" si="775"/>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5" x14ac:dyDescent="0.35">
      <c r="A240">
        <f t="shared" si="774"/>
        <v>1</v>
      </c>
      <c r="B240">
        <f t="shared" si="775"/>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5" x14ac:dyDescent="0.35">
      <c r="A241">
        <f t="shared" si="774"/>
        <v>1</v>
      </c>
      <c r="B241">
        <f t="shared" si="775"/>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5" x14ac:dyDescent="0.35">
      <c r="A242">
        <f t="shared" si="774"/>
        <v>1</v>
      </c>
      <c r="B242">
        <f t="shared" si="775"/>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5" x14ac:dyDescent="0.35">
      <c r="A243">
        <f t="shared" si="774"/>
        <v>1</v>
      </c>
      <c r="B243">
        <f t="shared" si="775"/>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5" x14ac:dyDescent="0.35">
      <c r="A244">
        <f t="shared" si="774"/>
        <v>1</v>
      </c>
      <c r="B244">
        <f t="shared" si="775"/>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5" x14ac:dyDescent="0.35">
      <c r="A245">
        <f t="shared" si="774"/>
        <v>1</v>
      </c>
      <c r="B245">
        <f t="shared" si="775"/>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5" x14ac:dyDescent="0.35">
      <c r="A246">
        <f t="shared" si="774"/>
        <v>1</v>
      </c>
      <c r="B246">
        <f t="shared" si="775"/>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5" x14ac:dyDescent="0.35">
      <c r="A247">
        <f t="shared" si="774"/>
        <v>1</v>
      </c>
      <c r="B247">
        <f t="shared" si="775"/>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5" x14ac:dyDescent="0.35">
      <c r="A248">
        <f t="shared" si="774"/>
        <v>1</v>
      </c>
      <c r="B248">
        <f t="shared" si="775"/>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5" x14ac:dyDescent="0.35">
      <c r="A249">
        <f t="shared" si="774"/>
        <v>1</v>
      </c>
      <c r="B249">
        <f t="shared" si="775"/>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5" x14ac:dyDescent="0.35">
      <c r="A250">
        <f t="shared" si="774"/>
        <v>1</v>
      </c>
      <c r="B250">
        <f t="shared" si="775"/>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5" x14ac:dyDescent="0.35">
      <c r="A251">
        <f t="shared" si="774"/>
        <v>1</v>
      </c>
      <c r="B251">
        <f t="shared" si="775"/>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5" x14ac:dyDescent="0.35">
      <c r="A252">
        <f t="shared" si="774"/>
        <v>1</v>
      </c>
      <c r="B252">
        <f t="shared" si="775"/>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5" x14ac:dyDescent="0.35">
      <c r="A253">
        <f t="shared" si="774"/>
        <v>1</v>
      </c>
      <c r="B253">
        <f t="shared" si="775"/>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5" x14ac:dyDescent="0.35">
      <c r="A254">
        <f t="shared" si="774"/>
        <v>1</v>
      </c>
      <c r="B254">
        <f t="shared" si="775"/>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5" x14ac:dyDescent="0.35">
      <c r="A255">
        <f t="shared" si="774"/>
        <v>1</v>
      </c>
      <c r="B255">
        <f t="shared" si="775"/>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5" x14ac:dyDescent="0.35">
      <c r="A256">
        <f t="shared" si="774"/>
        <v>1</v>
      </c>
      <c r="B256">
        <f t="shared" si="775"/>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5" x14ac:dyDescent="0.35">
      <c r="A257">
        <f t="shared" si="774"/>
        <v>1</v>
      </c>
      <c r="B257">
        <f t="shared" si="775"/>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5" x14ac:dyDescent="0.35">
      <c r="A258">
        <f t="shared" si="774"/>
        <v>1</v>
      </c>
      <c r="B258">
        <f t="shared" si="775"/>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5" x14ac:dyDescent="0.35">
      <c r="A259">
        <f t="shared" si="774"/>
        <v>1</v>
      </c>
      <c r="B259">
        <f t="shared" si="775"/>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5" x14ac:dyDescent="0.35">
      <c r="A260">
        <f t="shared" si="774"/>
        <v>1</v>
      </c>
      <c r="B260">
        <f t="shared" si="775"/>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5" x14ac:dyDescent="0.35">
      <c r="A261">
        <f t="shared" si="774"/>
        <v>1</v>
      </c>
      <c r="B261">
        <f t="shared" si="775"/>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5" x14ac:dyDescent="0.35">
      <c r="A262">
        <f t="shared" si="774"/>
        <v>1</v>
      </c>
      <c r="B262">
        <f t="shared" si="775"/>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5" x14ac:dyDescent="0.35">
      <c r="A263">
        <f t="shared" si="774"/>
        <v>1</v>
      </c>
      <c r="B263">
        <f t="shared" si="775"/>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5" x14ac:dyDescent="0.35">
      <c r="A264">
        <f t="shared" si="774"/>
        <v>1</v>
      </c>
      <c r="B264">
        <f t="shared" si="775"/>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5" x14ac:dyDescent="0.35">
      <c r="A265">
        <f t="shared" si="774"/>
        <v>1</v>
      </c>
      <c r="B265">
        <f t="shared" si="775"/>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5" x14ac:dyDescent="0.35">
      <c r="A266">
        <f t="shared" si="774"/>
        <v>1</v>
      </c>
      <c r="B266">
        <f t="shared" si="775"/>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5" x14ac:dyDescent="0.35">
      <c r="A267">
        <f t="shared" si="774"/>
        <v>1</v>
      </c>
      <c r="B267">
        <f t="shared" si="775"/>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5" x14ac:dyDescent="0.35">
      <c r="A268">
        <f t="shared" ref="A268:A331" si="776">MONTH(C268)</f>
        <v>1</v>
      </c>
      <c r="B268">
        <f t="shared" ref="B268:B331" si="777">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5" x14ac:dyDescent="0.35">
      <c r="A269">
        <f t="shared" si="776"/>
        <v>1</v>
      </c>
      <c r="B269">
        <f t="shared" si="777"/>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5" x14ac:dyDescent="0.35">
      <c r="A270">
        <f t="shared" si="776"/>
        <v>1</v>
      </c>
      <c r="B270">
        <f t="shared" si="777"/>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5" x14ac:dyDescent="0.35">
      <c r="A271">
        <f t="shared" si="776"/>
        <v>1</v>
      </c>
      <c r="B271">
        <f t="shared" si="777"/>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5" x14ac:dyDescent="0.35">
      <c r="A272">
        <f t="shared" si="776"/>
        <v>1</v>
      </c>
      <c r="B272">
        <f t="shared" si="777"/>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5" x14ac:dyDescent="0.35">
      <c r="A273">
        <f t="shared" si="776"/>
        <v>1</v>
      </c>
      <c r="B273">
        <f t="shared" si="777"/>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5" x14ac:dyDescent="0.35">
      <c r="A274">
        <f t="shared" si="776"/>
        <v>1</v>
      </c>
      <c r="B274">
        <f t="shared" si="777"/>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5" x14ac:dyDescent="0.35">
      <c r="A275">
        <f t="shared" si="776"/>
        <v>1</v>
      </c>
      <c r="B275">
        <f t="shared" si="777"/>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5" x14ac:dyDescent="0.35">
      <c r="A276">
        <f t="shared" si="776"/>
        <v>1</v>
      </c>
      <c r="B276">
        <f t="shared" si="777"/>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5" x14ac:dyDescent="0.35">
      <c r="A277">
        <f t="shared" si="776"/>
        <v>1</v>
      </c>
      <c r="B277">
        <f t="shared" si="777"/>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5" x14ac:dyDescent="0.35">
      <c r="A278">
        <f t="shared" si="776"/>
        <v>1</v>
      </c>
      <c r="B278">
        <f t="shared" si="777"/>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5" x14ac:dyDescent="0.35">
      <c r="A279">
        <f t="shared" si="776"/>
        <v>1</v>
      </c>
      <c r="B279">
        <f t="shared" si="777"/>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5" x14ac:dyDescent="0.35">
      <c r="A280">
        <f t="shared" si="776"/>
        <v>1</v>
      </c>
      <c r="B280">
        <f t="shared" si="777"/>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5" x14ac:dyDescent="0.35">
      <c r="A281">
        <f t="shared" si="776"/>
        <v>1</v>
      </c>
      <c r="B281">
        <f t="shared" si="777"/>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5" x14ac:dyDescent="0.35">
      <c r="A282">
        <f t="shared" si="776"/>
        <v>1</v>
      </c>
      <c r="B282">
        <f t="shared" si="777"/>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5" x14ac:dyDescent="0.35">
      <c r="A283">
        <f t="shared" si="776"/>
        <v>1</v>
      </c>
      <c r="B283">
        <f t="shared" si="777"/>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5" x14ac:dyDescent="0.35">
      <c r="A284">
        <f t="shared" si="776"/>
        <v>1</v>
      </c>
      <c r="B284">
        <f t="shared" si="777"/>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5" x14ac:dyDescent="0.35">
      <c r="A285">
        <f t="shared" si="776"/>
        <v>1</v>
      </c>
      <c r="B285">
        <f t="shared" si="777"/>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5" x14ac:dyDescent="0.35">
      <c r="A286">
        <f t="shared" si="776"/>
        <v>1</v>
      </c>
      <c r="B286">
        <f t="shared" si="777"/>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5" x14ac:dyDescent="0.35">
      <c r="A287">
        <f t="shared" si="776"/>
        <v>1</v>
      </c>
      <c r="B287">
        <f t="shared" si="777"/>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5" x14ac:dyDescent="0.35">
      <c r="A288">
        <f t="shared" si="776"/>
        <v>1</v>
      </c>
      <c r="B288">
        <f t="shared" si="777"/>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5" x14ac:dyDescent="0.35">
      <c r="A289">
        <f t="shared" si="776"/>
        <v>1</v>
      </c>
      <c r="B289">
        <f t="shared" si="777"/>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5" x14ac:dyDescent="0.35">
      <c r="A290">
        <f t="shared" si="776"/>
        <v>1</v>
      </c>
      <c r="B290">
        <f t="shared" si="777"/>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5" x14ac:dyDescent="0.35">
      <c r="A291">
        <f t="shared" si="776"/>
        <v>1</v>
      </c>
      <c r="B291">
        <f t="shared" si="777"/>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5" x14ac:dyDescent="0.35">
      <c r="A292">
        <f t="shared" si="776"/>
        <v>1</v>
      </c>
      <c r="B292">
        <f t="shared" si="777"/>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5" x14ac:dyDescent="0.35">
      <c r="A293">
        <f t="shared" si="776"/>
        <v>1</v>
      </c>
      <c r="B293">
        <f t="shared" si="777"/>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5" x14ac:dyDescent="0.35">
      <c r="A294">
        <f t="shared" si="776"/>
        <v>1</v>
      </c>
      <c r="B294">
        <f t="shared" si="777"/>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5" x14ac:dyDescent="0.35">
      <c r="A295">
        <f t="shared" si="776"/>
        <v>1</v>
      </c>
      <c r="B295">
        <f t="shared" si="777"/>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5" x14ac:dyDescent="0.35">
      <c r="A296">
        <f t="shared" si="776"/>
        <v>1</v>
      </c>
      <c r="B296">
        <f t="shared" si="777"/>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5" x14ac:dyDescent="0.35">
      <c r="A297">
        <f t="shared" si="776"/>
        <v>1</v>
      </c>
      <c r="B297">
        <f t="shared" si="777"/>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5" x14ac:dyDescent="0.35">
      <c r="A298">
        <f t="shared" si="776"/>
        <v>1</v>
      </c>
      <c r="B298">
        <f t="shared" si="777"/>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5" x14ac:dyDescent="0.35">
      <c r="A299">
        <f t="shared" si="776"/>
        <v>1</v>
      </c>
      <c r="B299">
        <f t="shared" si="777"/>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5" x14ac:dyDescent="0.35">
      <c r="A300">
        <f t="shared" si="776"/>
        <v>1</v>
      </c>
      <c r="B300">
        <f t="shared" si="777"/>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5" x14ac:dyDescent="0.35">
      <c r="A301">
        <f t="shared" si="776"/>
        <v>1</v>
      </c>
      <c r="B301">
        <f t="shared" si="777"/>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5" x14ac:dyDescent="0.35">
      <c r="A302">
        <f t="shared" si="776"/>
        <v>1</v>
      </c>
      <c r="B302">
        <f t="shared" si="777"/>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5" x14ac:dyDescent="0.35">
      <c r="A303">
        <f t="shared" si="776"/>
        <v>1</v>
      </c>
      <c r="B303">
        <f t="shared" si="777"/>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5" x14ac:dyDescent="0.35">
      <c r="A304">
        <f t="shared" si="776"/>
        <v>1</v>
      </c>
      <c r="B304">
        <f t="shared" si="777"/>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5" x14ac:dyDescent="0.35">
      <c r="A305">
        <f t="shared" si="776"/>
        <v>1</v>
      </c>
      <c r="B305">
        <f t="shared" si="777"/>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5" x14ac:dyDescent="0.35">
      <c r="A306">
        <f t="shared" si="776"/>
        <v>1</v>
      </c>
      <c r="B306">
        <f t="shared" si="777"/>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5" x14ac:dyDescent="0.35">
      <c r="A307">
        <f t="shared" si="776"/>
        <v>1</v>
      </c>
      <c r="B307">
        <f t="shared" si="777"/>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5" x14ac:dyDescent="0.35">
      <c r="A308">
        <f t="shared" si="776"/>
        <v>1</v>
      </c>
      <c r="B308">
        <f t="shared" si="777"/>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5" x14ac:dyDescent="0.35">
      <c r="A309">
        <f t="shared" si="776"/>
        <v>1</v>
      </c>
      <c r="B309">
        <f t="shared" si="777"/>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5" x14ac:dyDescent="0.35">
      <c r="A310">
        <f t="shared" si="776"/>
        <v>1</v>
      </c>
      <c r="B310">
        <f t="shared" si="777"/>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5" x14ac:dyDescent="0.35">
      <c r="A311">
        <f t="shared" si="776"/>
        <v>1</v>
      </c>
      <c r="B311">
        <f t="shared" si="777"/>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5" x14ac:dyDescent="0.35">
      <c r="A312">
        <f t="shared" si="776"/>
        <v>1</v>
      </c>
      <c r="B312">
        <f t="shared" si="777"/>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5" x14ac:dyDescent="0.35">
      <c r="A313">
        <f t="shared" si="776"/>
        <v>1</v>
      </c>
      <c r="B313">
        <f t="shared" si="777"/>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5" x14ac:dyDescent="0.35">
      <c r="A314">
        <f t="shared" si="776"/>
        <v>1</v>
      </c>
      <c r="B314">
        <f t="shared" si="777"/>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5" x14ac:dyDescent="0.35">
      <c r="A315">
        <f t="shared" si="776"/>
        <v>1</v>
      </c>
      <c r="B315">
        <f t="shared" si="777"/>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5" x14ac:dyDescent="0.35">
      <c r="A316">
        <f t="shared" si="776"/>
        <v>1</v>
      </c>
      <c r="B316">
        <f t="shared" si="777"/>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5" x14ac:dyDescent="0.35">
      <c r="A317">
        <f t="shared" si="776"/>
        <v>1</v>
      </c>
      <c r="B317">
        <f t="shared" si="777"/>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5" x14ac:dyDescent="0.35">
      <c r="A318">
        <f t="shared" si="776"/>
        <v>1</v>
      </c>
      <c r="B318">
        <f t="shared" si="777"/>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5" x14ac:dyDescent="0.35">
      <c r="A319">
        <f t="shared" si="776"/>
        <v>1</v>
      </c>
      <c r="B319">
        <f t="shared" si="777"/>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5" x14ac:dyDescent="0.35">
      <c r="A320">
        <f t="shared" si="776"/>
        <v>1</v>
      </c>
      <c r="B320">
        <f t="shared" si="777"/>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5" x14ac:dyDescent="0.35">
      <c r="A321">
        <f t="shared" si="776"/>
        <v>1</v>
      </c>
      <c r="B321">
        <f t="shared" si="777"/>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5" x14ac:dyDescent="0.35">
      <c r="A322">
        <f t="shared" si="776"/>
        <v>1</v>
      </c>
      <c r="B322">
        <f t="shared" si="777"/>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5" x14ac:dyDescent="0.35">
      <c r="A323">
        <f t="shared" si="776"/>
        <v>1</v>
      </c>
      <c r="B323">
        <f t="shared" si="777"/>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5" x14ac:dyDescent="0.35">
      <c r="A324">
        <f t="shared" si="776"/>
        <v>1</v>
      </c>
      <c r="B324">
        <f t="shared" si="777"/>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5" x14ac:dyDescent="0.35">
      <c r="A325">
        <f t="shared" si="776"/>
        <v>1</v>
      </c>
      <c r="B325">
        <f t="shared" si="777"/>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5" x14ac:dyDescent="0.35">
      <c r="A326">
        <f t="shared" si="776"/>
        <v>1</v>
      </c>
      <c r="B326">
        <f t="shared" si="777"/>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5" x14ac:dyDescent="0.35">
      <c r="A327">
        <f t="shared" si="776"/>
        <v>1</v>
      </c>
      <c r="B327">
        <f t="shared" si="777"/>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5" x14ac:dyDescent="0.35">
      <c r="A328">
        <f t="shared" si="776"/>
        <v>1</v>
      </c>
      <c r="B328">
        <f t="shared" si="777"/>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5" x14ac:dyDescent="0.35">
      <c r="A329">
        <f t="shared" si="776"/>
        <v>1</v>
      </c>
      <c r="B329">
        <f t="shared" si="777"/>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5" x14ac:dyDescent="0.35">
      <c r="A330">
        <f t="shared" si="776"/>
        <v>1</v>
      </c>
      <c r="B330">
        <f t="shared" si="777"/>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5" x14ac:dyDescent="0.35">
      <c r="A331">
        <f t="shared" si="776"/>
        <v>1</v>
      </c>
      <c r="B331">
        <f t="shared" si="777"/>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5" x14ac:dyDescent="0.35">
      <c r="A332">
        <f t="shared" ref="A332:A395" si="778">MONTH(C332)</f>
        <v>1</v>
      </c>
      <c r="B332">
        <f t="shared" ref="B332:B395" si="779">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5" x14ac:dyDescent="0.35">
      <c r="A333">
        <f t="shared" si="778"/>
        <v>1</v>
      </c>
      <c r="B333">
        <f t="shared" si="779"/>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5" x14ac:dyDescent="0.35">
      <c r="A334">
        <f t="shared" si="778"/>
        <v>1</v>
      </c>
      <c r="B334">
        <f t="shared" si="779"/>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5" x14ac:dyDescent="0.35">
      <c r="A335">
        <f t="shared" si="778"/>
        <v>1</v>
      </c>
      <c r="B335">
        <f t="shared" si="779"/>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5" x14ac:dyDescent="0.35">
      <c r="A336">
        <f t="shared" si="778"/>
        <v>1</v>
      </c>
      <c r="B336">
        <f t="shared" si="779"/>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5" x14ac:dyDescent="0.35">
      <c r="A337">
        <f t="shared" si="778"/>
        <v>1</v>
      </c>
      <c r="B337">
        <f t="shared" si="779"/>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5" x14ac:dyDescent="0.35">
      <c r="A338">
        <f t="shared" si="778"/>
        <v>1</v>
      </c>
      <c r="B338">
        <f t="shared" si="779"/>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5" x14ac:dyDescent="0.35">
      <c r="A339">
        <f t="shared" si="778"/>
        <v>1</v>
      </c>
      <c r="B339">
        <f t="shared" si="779"/>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5" x14ac:dyDescent="0.35">
      <c r="A340">
        <f t="shared" si="778"/>
        <v>1</v>
      </c>
      <c r="B340">
        <f t="shared" si="779"/>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5" x14ac:dyDescent="0.35">
      <c r="A341">
        <f t="shared" si="778"/>
        <v>1</v>
      </c>
      <c r="B341">
        <f t="shared" si="779"/>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5" x14ac:dyDescent="0.35">
      <c r="A342">
        <f t="shared" si="778"/>
        <v>1</v>
      </c>
      <c r="B342">
        <f t="shared" si="779"/>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5" x14ac:dyDescent="0.35">
      <c r="A343">
        <f t="shared" si="778"/>
        <v>1</v>
      </c>
      <c r="B343">
        <f t="shared" si="779"/>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5" x14ac:dyDescent="0.35">
      <c r="A344">
        <f t="shared" si="778"/>
        <v>1</v>
      </c>
      <c r="B344">
        <f t="shared" si="779"/>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5" x14ac:dyDescent="0.35">
      <c r="A345">
        <f t="shared" si="778"/>
        <v>1</v>
      </c>
      <c r="B345">
        <f t="shared" si="779"/>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5" x14ac:dyDescent="0.35">
      <c r="A346">
        <f t="shared" si="778"/>
        <v>1</v>
      </c>
      <c r="B346">
        <f t="shared" si="779"/>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5" x14ac:dyDescent="0.35">
      <c r="A347">
        <f t="shared" si="778"/>
        <v>1</v>
      </c>
      <c r="B347">
        <f t="shared" si="779"/>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5" x14ac:dyDescent="0.35">
      <c r="A348">
        <f t="shared" si="778"/>
        <v>1</v>
      </c>
      <c r="B348">
        <f t="shared" si="779"/>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5" x14ac:dyDescent="0.35">
      <c r="A349">
        <f t="shared" si="778"/>
        <v>1</v>
      </c>
      <c r="B349">
        <f t="shared" si="779"/>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5" x14ac:dyDescent="0.35">
      <c r="A350">
        <f t="shared" si="778"/>
        <v>1</v>
      </c>
      <c r="B350">
        <f t="shared" si="779"/>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5" x14ac:dyDescent="0.35">
      <c r="A351">
        <f t="shared" si="778"/>
        <v>1</v>
      </c>
      <c r="B351">
        <f t="shared" si="779"/>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5" x14ac:dyDescent="0.35">
      <c r="A352">
        <f t="shared" si="778"/>
        <v>1</v>
      </c>
      <c r="B352">
        <f t="shared" si="779"/>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5" x14ac:dyDescent="0.35">
      <c r="A353">
        <f t="shared" si="778"/>
        <v>1</v>
      </c>
      <c r="B353">
        <f t="shared" si="779"/>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5" x14ac:dyDescent="0.35">
      <c r="A354">
        <f t="shared" si="778"/>
        <v>1</v>
      </c>
      <c r="B354">
        <f t="shared" si="779"/>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5" x14ac:dyDescent="0.35">
      <c r="A355">
        <f t="shared" si="778"/>
        <v>1</v>
      </c>
      <c r="B355">
        <f t="shared" si="779"/>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5" x14ac:dyDescent="0.35">
      <c r="A356">
        <f t="shared" si="778"/>
        <v>1</v>
      </c>
      <c r="B356">
        <f t="shared" si="779"/>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5" x14ac:dyDescent="0.35">
      <c r="A357">
        <f t="shared" si="778"/>
        <v>1</v>
      </c>
      <c r="B357">
        <f t="shared" si="779"/>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5" x14ac:dyDescent="0.35">
      <c r="A358">
        <f t="shared" si="778"/>
        <v>1</v>
      </c>
      <c r="B358">
        <f t="shared" si="779"/>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5" x14ac:dyDescent="0.35">
      <c r="A359">
        <f t="shared" si="778"/>
        <v>1</v>
      </c>
      <c r="B359">
        <f t="shared" si="779"/>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5" x14ac:dyDescent="0.35">
      <c r="A360">
        <f t="shared" si="778"/>
        <v>1</v>
      </c>
      <c r="B360">
        <f t="shared" si="779"/>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5" x14ac:dyDescent="0.35">
      <c r="A361">
        <f t="shared" si="778"/>
        <v>1</v>
      </c>
      <c r="B361">
        <f t="shared" si="779"/>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5" x14ac:dyDescent="0.35">
      <c r="A362">
        <f t="shared" si="778"/>
        <v>1</v>
      </c>
      <c r="B362">
        <f t="shared" si="779"/>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5" x14ac:dyDescent="0.35">
      <c r="A363">
        <f t="shared" si="778"/>
        <v>1</v>
      </c>
      <c r="B363">
        <f t="shared" si="779"/>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5" x14ac:dyDescent="0.35">
      <c r="A364">
        <f t="shared" si="778"/>
        <v>1</v>
      </c>
      <c r="B364">
        <f t="shared" si="779"/>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5" x14ac:dyDescent="0.35">
      <c r="A365">
        <f t="shared" si="778"/>
        <v>1</v>
      </c>
      <c r="B365">
        <f t="shared" si="779"/>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5" x14ac:dyDescent="0.35">
      <c r="A366">
        <f t="shared" si="778"/>
        <v>1</v>
      </c>
      <c r="B366">
        <f t="shared" si="779"/>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5" x14ac:dyDescent="0.35">
      <c r="A367">
        <f t="shared" si="778"/>
        <v>1</v>
      </c>
      <c r="B367">
        <f t="shared" si="779"/>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5" x14ac:dyDescent="0.35">
      <c r="A368">
        <f t="shared" si="778"/>
        <v>1</v>
      </c>
      <c r="B368">
        <f t="shared" si="779"/>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5" x14ac:dyDescent="0.35">
      <c r="A369">
        <f t="shared" si="778"/>
        <v>1</v>
      </c>
      <c r="B369">
        <f t="shared" si="779"/>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5" x14ac:dyDescent="0.35">
      <c r="A370">
        <f t="shared" si="778"/>
        <v>1</v>
      </c>
      <c r="B370">
        <f t="shared" si="779"/>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5" x14ac:dyDescent="0.35">
      <c r="A371">
        <f t="shared" si="778"/>
        <v>1</v>
      </c>
      <c r="B371">
        <f t="shared" si="779"/>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5" x14ac:dyDescent="0.35">
      <c r="A372">
        <f t="shared" si="778"/>
        <v>1</v>
      </c>
      <c r="B372">
        <f t="shared" si="779"/>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5" x14ac:dyDescent="0.35">
      <c r="A373">
        <f t="shared" si="778"/>
        <v>1</v>
      </c>
      <c r="B373">
        <f t="shared" si="779"/>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5" x14ac:dyDescent="0.35">
      <c r="A374">
        <f t="shared" si="778"/>
        <v>1</v>
      </c>
      <c r="B374">
        <f t="shared" si="779"/>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5" x14ac:dyDescent="0.35">
      <c r="A375">
        <f t="shared" si="778"/>
        <v>1</v>
      </c>
      <c r="B375">
        <f t="shared" si="779"/>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5" x14ac:dyDescent="0.35">
      <c r="A376">
        <f t="shared" si="778"/>
        <v>1</v>
      </c>
      <c r="B376">
        <f t="shared" si="779"/>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5" x14ac:dyDescent="0.35">
      <c r="A377">
        <f t="shared" si="778"/>
        <v>1</v>
      </c>
      <c r="B377">
        <f t="shared" si="779"/>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5" x14ac:dyDescent="0.35">
      <c r="A378">
        <f t="shared" si="778"/>
        <v>1</v>
      </c>
      <c r="B378">
        <f t="shared" si="779"/>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5" x14ac:dyDescent="0.35">
      <c r="A379">
        <f t="shared" si="778"/>
        <v>1</v>
      </c>
      <c r="B379">
        <f t="shared" si="779"/>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5" x14ac:dyDescent="0.35">
      <c r="A380">
        <f t="shared" si="778"/>
        <v>1</v>
      </c>
      <c r="B380">
        <f t="shared" si="779"/>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5" x14ac:dyDescent="0.35">
      <c r="A381">
        <f t="shared" si="778"/>
        <v>1</v>
      </c>
      <c r="B381">
        <f t="shared" si="779"/>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5" x14ac:dyDescent="0.35">
      <c r="A382">
        <f t="shared" si="778"/>
        <v>1</v>
      </c>
      <c r="B382">
        <f t="shared" si="779"/>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5" x14ac:dyDescent="0.35">
      <c r="A383">
        <f t="shared" si="778"/>
        <v>1</v>
      </c>
      <c r="B383">
        <f t="shared" si="779"/>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5" x14ac:dyDescent="0.35">
      <c r="A384">
        <f t="shared" si="778"/>
        <v>1</v>
      </c>
      <c r="B384">
        <f t="shared" si="779"/>
        <v>1900</v>
      </c>
      <c r="C384" s="71"/>
      <c r="FT384" s="78"/>
      <c r="FU384" s="132"/>
      <c r="FV384" s="4"/>
      <c r="FW384" s="155"/>
    </row>
    <row r="385" spans="1:199" ht="15.5" x14ac:dyDescent="0.35">
      <c r="A385">
        <f t="shared" si="778"/>
        <v>1</v>
      </c>
      <c r="B385">
        <f t="shared" si="779"/>
        <v>1900</v>
      </c>
      <c r="C385" s="71"/>
      <c r="FT385" s="78"/>
      <c r="FU385" s="132"/>
      <c r="FV385" s="4"/>
      <c r="FW385" s="155"/>
    </row>
    <row r="386" spans="1:199" ht="15.5" x14ac:dyDescent="0.35">
      <c r="A386">
        <f t="shared" si="778"/>
        <v>1</v>
      </c>
      <c r="B386">
        <f t="shared" si="779"/>
        <v>1900</v>
      </c>
      <c r="C386" s="72"/>
      <c r="FT386" s="78"/>
      <c r="FU386" s="132"/>
      <c r="FV386" s="4"/>
      <c r="FW386" s="155"/>
    </row>
    <row r="387" spans="1:199" ht="15.5" x14ac:dyDescent="0.35">
      <c r="A387">
        <f t="shared" si="778"/>
        <v>1</v>
      </c>
      <c r="B387">
        <f t="shared" si="779"/>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5" x14ac:dyDescent="0.35">
      <c r="A388">
        <f t="shared" si="778"/>
        <v>1</v>
      </c>
      <c r="B388">
        <f t="shared" si="779"/>
        <v>1900</v>
      </c>
      <c r="C388" s="72"/>
      <c r="FT388" s="78"/>
      <c r="FU388" s="132"/>
      <c r="FV388" s="4"/>
      <c r="FW388" s="155"/>
    </row>
    <row r="389" spans="1:199" ht="15.5" x14ac:dyDescent="0.35">
      <c r="A389">
        <f t="shared" si="778"/>
        <v>1</v>
      </c>
      <c r="B389">
        <f t="shared" si="779"/>
        <v>1900</v>
      </c>
      <c r="C389" s="72"/>
      <c r="FT389" s="78"/>
      <c r="FU389" s="132"/>
      <c r="FV389" s="4"/>
      <c r="FW389" s="155"/>
    </row>
    <row r="390" spans="1:199" ht="15.5" x14ac:dyDescent="0.35">
      <c r="A390">
        <f t="shared" si="778"/>
        <v>1</v>
      </c>
      <c r="B390">
        <f t="shared" si="779"/>
        <v>1900</v>
      </c>
      <c r="C390" s="72"/>
      <c r="FT390" s="78"/>
      <c r="FU390" s="132"/>
      <c r="FV390" s="4"/>
      <c r="FW390" s="155"/>
    </row>
    <row r="391" spans="1:199" ht="15.5" x14ac:dyDescent="0.35">
      <c r="A391">
        <f t="shared" si="778"/>
        <v>1</v>
      </c>
      <c r="B391">
        <f t="shared" si="779"/>
        <v>1900</v>
      </c>
      <c r="C391" s="72"/>
      <c r="FT391" s="78"/>
      <c r="FU391" s="132"/>
      <c r="FV391" s="4"/>
      <c r="FW391" s="155"/>
    </row>
    <row r="392" spans="1:199" ht="15.5" x14ac:dyDescent="0.35">
      <c r="A392">
        <f t="shared" si="778"/>
        <v>1</v>
      </c>
      <c r="B392">
        <f t="shared" si="779"/>
        <v>1900</v>
      </c>
      <c r="C392" s="72"/>
      <c r="FT392" s="78"/>
      <c r="FU392" s="132"/>
      <c r="FV392" s="4"/>
      <c r="FW392" s="155"/>
    </row>
    <row r="393" spans="1:199" ht="15.5" x14ac:dyDescent="0.35">
      <c r="A393">
        <f t="shared" si="778"/>
        <v>1</v>
      </c>
      <c r="B393">
        <f t="shared" si="779"/>
        <v>1900</v>
      </c>
      <c r="C393" s="72"/>
      <c r="FT393" s="78"/>
      <c r="FU393" s="132"/>
      <c r="FV393" s="4"/>
      <c r="FW393" s="155"/>
    </row>
    <row r="394" spans="1:199" ht="15.5" x14ac:dyDescent="0.35">
      <c r="A394">
        <f t="shared" si="778"/>
        <v>1</v>
      </c>
      <c r="B394">
        <f t="shared" si="779"/>
        <v>1900</v>
      </c>
      <c r="C394" s="71"/>
      <c r="FT394" s="78"/>
      <c r="FU394" s="132"/>
      <c r="FV394" s="4"/>
      <c r="FW394" s="155"/>
    </row>
    <row r="395" spans="1:199" ht="15.5" x14ac:dyDescent="0.35">
      <c r="A395">
        <f t="shared" si="778"/>
        <v>1</v>
      </c>
      <c r="B395">
        <f t="shared" si="779"/>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5" x14ac:dyDescent="0.35">
      <c r="A396">
        <f t="shared" ref="A396:A459" si="780">MONTH(C396)</f>
        <v>1</v>
      </c>
      <c r="B396">
        <f t="shared" ref="B396:B459" si="781">YEAR(C396)</f>
        <v>1900</v>
      </c>
      <c r="C396" s="71"/>
      <c r="FT396" s="78"/>
      <c r="FU396" s="132"/>
      <c r="FV396" s="4"/>
      <c r="FW396" s="155"/>
    </row>
    <row r="397" spans="1:199" ht="15.5" x14ac:dyDescent="0.35">
      <c r="A397">
        <f t="shared" si="780"/>
        <v>1</v>
      </c>
      <c r="B397">
        <f t="shared" si="781"/>
        <v>1900</v>
      </c>
      <c r="C397" s="71"/>
      <c r="FT397" s="78"/>
      <c r="FU397" s="132"/>
      <c r="FV397" s="4"/>
      <c r="FW397" s="155"/>
    </row>
    <row r="398" spans="1:199" ht="15.5" x14ac:dyDescent="0.35">
      <c r="A398">
        <f t="shared" si="780"/>
        <v>1</v>
      </c>
      <c r="B398">
        <f t="shared" si="781"/>
        <v>1900</v>
      </c>
      <c r="C398" s="71"/>
      <c r="FT398" s="78"/>
      <c r="FU398" s="132"/>
      <c r="FV398" s="4"/>
      <c r="FW398" s="155"/>
    </row>
    <row r="399" spans="1:199" ht="15.5" x14ac:dyDescent="0.35">
      <c r="A399">
        <f t="shared" si="780"/>
        <v>1</v>
      </c>
      <c r="B399">
        <f t="shared" si="781"/>
        <v>1900</v>
      </c>
      <c r="C399" s="71"/>
      <c r="FT399" s="78"/>
      <c r="FU399" s="132"/>
      <c r="FV399" s="4"/>
      <c r="FW399" s="155"/>
    </row>
    <row r="400" spans="1:199" ht="15.5" x14ac:dyDescent="0.35">
      <c r="A400">
        <f t="shared" si="780"/>
        <v>1</v>
      </c>
      <c r="B400">
        <f t="shared" si="781"/>
        <v>1900</v>
      </c>
      <c r="C400" s="71"/>
      <c r="FT400" s="78"/>
      <c r="FU400" s="132"/>
      <c r="FV400" s="4"/>
      <c r="FW400" s="155"/>
    </row>
    <row r="401" spans="1:199" ht="15.5" x14ac:dyDescent="0.35">
      <c r="A401">
        <f t="shared" si="780"/>
        <v>1</v>
      </c>
      <c r="B401">
        <f t="shared" si="781"/>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5" x14ac:dyDescent="0.35">
      <c r="A402">
        <f t="shared" si="780"/>
        <v>1</v>
      </c>
      <c r="B402">
        <f t="shared" si="781"/>
        <v>1900</v>
      </c>
      <c r="C402" s="71"/>
      <c r="FT402" s="78"/>
      <c r="FU402" s="132"/>
      <c r="FV402" s="4"/>
      <c r="FW402" s="155"/>
    </row>
    <row r="403" spans="1:199" ht="15.5" x14ac:dyDescent="0.35">
      <c r="A403">
        <f t="shared" si="780"/>
        <v>1</v>
      </c>
      <c r="B403">
        <f t="shared" si="781"/>
        <v>1900</v>
      </c>
      <c r="C403" s="71"/>
      <c r="FT403" s="78"/>
      <c r="FU403" s="132"/>
      <c r="FV403" s="4"/>
      <c r="FW403" s="155"/>
    </row>
    <row r="404" spans="1:199" ht="15.5" x14ac:dyDescent="0.35">
      <c r="A404">
        <f t="shared" si="780"/>
        <v>1</v>
      </c>
      <c r="B404">
        <f t="shared" si="781"/>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5" x14ac:dyDescent="0.35">
      <c r="A405">
        <f t="shared" si="780"/>
        <v>1</v>
      </c>
      <c r="B405">
        <f t="shared" si="781"/>
        <v>1900</v>
      </c>
      <c r="C405" s="71"/>
      <c r="FT405" s="78"/>
      <c r="FU405" s="132"/>
      <c r="FV405" s="4"/>
      <c r="FW405" s="155"/>
    </row>
    <row r="406" spans="1:199" ht="15.5" x14ac:dyDescent="0.35">
      <c r="A406">
        <f t="shared" si="780"/>
        <v>1</v>
      </c>
      <c r="B406">
        <f t="shared" si="781"/>
        <v>1900</v>
      </c>
      <c r="C406" s="71"/>
      <c r="FT406" s="78"/>
      <c r="FU406" s="132"/>
      <c r="FV406" s="4"/>
      <c r="FW406" s="155"/>
    </row>
    <row r="407" spans="1:199" ht="15.5" x14ac:dyDescent="0.35">
      <c r="A407">
        <f t="shared" si="780"/>
        <v>1</v>
      </c>
      <c r="B407">
        <f t="shared" si="781"/>
        <v>1900</v>
      </c>
      <c r="C407" s="71"/>
      <c r="FT407" s="78"/>
      <c r="FU407" s="132"/>
      <c r="FV407" s="4"/>
      <c r="FW407" s="155"/>
    </row>
    <row r="408" spans="1:199" ht="15.5" x14ac:dyDescent="0.35">
      <c r="A408">
        <f t="shared" si="780"/>
        <v>1</v>
      </c>
      <c r="B408">
        <f t="shared" si="781"/>
        <v>1900</v>
      </c>
      <c r="C408" s="71"/>
      <c r="FT408" s="78"/>
      <c r="FU408" s="132"/>
      <c r="FV408" s="4"/>
      <c r="FW408" s="155"/>
    </row>
    <row r="409" spans="1:199" ht="15.5" x14ac:dyDescent="0.35">
      <c r="A409">
        <f t="shared" si="780"/>
        <v>1</v>
      </c>
      <c r="B409">
        <f t="shared" si="781"/>
        <v>1900</v>
      </c>
      <c r="C409" s="71"/>
      <c r="FT409" s="78"/>
      <c r="FU409" s="132"/>
      <c r="FV409" s="4"/>
      <c r="FW409" s="155"/>
    </row>
    <row r="410" spans="1:199" ht="15.5" x14ac:dyDescent="0.35">
      <c r="A410">
        <f t="shared" si="780"/>
        <v>1</v>
      </c>
      <c r="B410">
        <f t="shared" si="781"/>
        <v>1900</v>
      </c>
      <c r="C410" s="71"/>
      <c r="FT410" s="78"/>
      <c r="FU410" s="132"/>
      <c r="FV410" s="4"/>
      <c r="FW410" s="155"/>
    </row>
    <row r="411" spans="1:199" ht="15.5" x14ac:dyDescent="0.35">
      <c r="A411">
        <f t="shared" si="780"/>
        <v>1</v>
      </c>
      <c r="B411">
        <f t="shared" si="781"/>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5" x14ac:dyDescent="0.35">
      <c r="A412">
        <f t="shared" si="780"/>
        <v>1</v>
      </c>
      <c r="B412">
        <f t="shared" si="781"/>
        <v>1900</v>
      </c>
      <c r="C412" s="71"/>
      <c r="FT412" s="78"/>
      <c r="FU412" s="132"/>
      <c r="FV412" s="4"/>
      <c r="FW412" s="155"/>
    </row>
    <row r="413" spans="1:199" ht="15.5" x14ac:dyDescent="0.35">
      <c r="A413">
        <f t="shared" si="780"/>
        <v>1</v>
      </c>
      <c r="B413">
        <f t="shared" si="781"/>
        <v>1900</v>
      </c>
      <c r="C413" s="71"/>
      <c r="FT413" s="78"/>
      <c r="FU413" s="132"/>
      <c r="FV413" s="4"/>
      <c r="FW413" s="155"/>
    </row>
    <row r="414" spans="1:199" ht="15.5" x14ac:dyDescent="0.35">
      <c r="A414">
        <f t="shared" si="780"/>
        <v>1</v>
      </c>
      <c r="B414">
        <f t="shared" si="781"/>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5" x14ac:dyDescent="0.35">
      <c r="A415">
        <f t="shared" si="780"/>
        <v>1</v>
      </c>
      <c r="B415">
        <f t="shared" si="781"/>
        <v>1900</v>
      </c>
      <c r="C415" s="71"/>
      <c r="FT415" s="78"/>
      <c r="FU415" s="132"/>
      <c r="FV415" s="4"/>
      <c r="FW415" s="155"/>
    </row>
    <row r="416" spans="1:199" ht="15.5" x14ac:dyDescent="0.35">
      <c r="A416">
        <f t="shared" si="780"/>
        <v>1</v>
      </c>
      <c r="B416">
        <f t="shared" si="781"/>
        <v>1900</v>
      </c>
      <c r="C416" s="71"/>
      <c r="FT416" s="78"/>
      <c r="FU416" s="132"/>
      <c r="FV416" s="4"/>
      <c r="FW416" s="155"/>
    </row>
    <row r="417" spans="1:199" ht="15.5" x14ac:dyDescent="0.35">
      <c r="A417">
        <f t="shared" si="780"/>
        <v>1</v>
      </c>
      <c r="B417">
        <f t="shared" si="781"/>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5" x14ac:dyDescent="0.35">
      <c r="A418">
        <f t="shared" si="780"/>
        <v>1</v>
      </c>
      <c r="B418">
        <f t="shared" si="781"/>
        <v>1900</v>
      </c>
      <c r="C418" s="71"/>
      <c r="FT418" s="78"/>
      <c r="FU418" s="132"/>
      <c r="FV418" s="4"/>
      <c r="FW418" s="155"/>
    </row>
    <row r="419" spans="1:199" ht="15.5" x14ac:dyDescent="0.35">
      <c r="A419">
        <f t="shared" si="780"/>
        <v>1</v>
      </c>
      <c r="B419">
        <f t="shared" si="781"/>
        <v>1900</v>
      </c>
      <c r="C419" s="71"/>
      <c r="FT419" s="78"/>
      <c r="FU419" s="132"/>
      <c r="FV419" s="4"/>
      <c r="FW419" s="155"/>
    </row>
    <row r="420" spans="1:199" ht="15.5" x14ac:dyDescent="0.35">
      <c r="A420">
        <f t="shared" si="780"/>
        <v>1</v>
      </c>
      <c r="B420">
        <f t="shared" si="781"/>
        <v>1900</v>
      </c>
      <c r="C420" s="71"/>
      <c r="FT420" s="78"/>
      <c r="FU420" s="132"/>
      <c r="FV420" s="4"/>
      <c r="FW420" s="155"/>
    </row>
    <row r="421" spans="1:199" ht="15.5" x14ac:dyDescent="0.35">
      <c r="A421">
        <f t="shared" si="780"/>
        <v>1</v>
      </c>
      <c r="B421">
        <f t="shared" si="781"/>
        <v>1900</v>
      </c>
      <c r="C421" s="71"/>
      <c r="FT421" s="78"/>
      <c r="FU421" s="132"/>
      <c r="FV421" s="4"/>
      <c r="FW421" s="155"/>
    </row>
    <row r="422" spans="1:199" ht="15.5" x14ac:dyDescent="0.35">
      <c r="A422">
        <f t="shared" si="780"/>
        <v>1</v>
      </c>
      <c r="B422">
        <f t="shared" si="781"/>
        <v>1900</v>
      </c>
      <c r="C422" s="71"/>
      <c r="FT422" s="78"/>
      <c r="FU422" s="132"/>
      <c r="FV422" s="4"/>
      <c r="FW422" s="155"/>
    </row>
    <row r="423" spans="1:199" ht="15.5" x14ac:dyDescent="0.35">
      <c r="A423">
        <f t="shared" si="780"/>
        <v>1</v>
      </c>
      <c r="B423">
        <f t="shared" si="781"/>
        <v>1900</v>
      </c>
      <c r="C423" s="71"/>
      <c r="FT423" s="78"/>
      <c r="FU423" s="132"/>
      <c r="FV423" s="4"/>
      <c r="FW423" s="155"/>
    </row>
    <row r="424" spans="1:199" ht="15.5" x14ac:dyDescent="0.35">
      <c r="A424">
        <f t="shared" si="780"/>
        <v>1</v>
      </c>
      <c r="B424">
        <f t="shared" si="781"/>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5" x14ac:dyDescent="0.35">
      <c r="A425">
        <f t="shared" si="780"/>
        <v>1</v>
      </c>
      <c r="B425">
        <f t="shared" si="781"/>
        <v>1900</v>
      </c>
      <c r="C425" s="71"/>
      <c r="FT425" s="78"/>
      <c r="FU425" s="132"/>
      <c r="FV425" s="4"/>
      <c r="FW425" s="155"/>
    </row>
    <row r="426" spans="1:199" ht="15.5" x14ac:dyDescent="0.35">
      <c r="A426">
        <f t="shared" si="780"/>
        <v>1</v>
      </c>
      <c r="B426">
        <f t="shared" si="781"/>
        <v>1900</v>
      </c>
      <c r="C426" s="71"/>
      <c r="FT426" s="78"/>
      <c r="FU426" s="132"/>
      <c r="FV426" s="4"/>
      <c r="FW426" s="155"/>
    </row>
    <row r="427" spans="1:199" ht="15.5" x14ac:dyDescent="0.35">
      <c r="A427">
        <f t="shared" si="780"/>
        <v>1</v>
      </c>
      <c r="B427">
        <f t="shared" si="781"/>
        <v>1900</v>
      </c>
      <c r="C427" s="71"/>
      <c r="FT427" s="78"/>
      <c r="FU427" s="132"/>
      <c r="FV427" s="4"/>
      <c r="FW427" s="155"/>
    </row>
    <row r="428" spans="1:199" ht="15.5" x14ac:dyDescent="0.35">
      <c r="A428">
        <f t="shared" si="780"/>
        <v>1</v>
      </c>
      <c r="B428">
        <f t="shared" si="781"/>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5" x14ac:dyDescent="0.35">
      <c r="A429">
        <f t="shared" si="780"/>
        <v>1</v>
      </c>
      <c r="B429">
        <f t="shared" si="781"/>
        <v>1900</v>
      </c>
      <c r="C429" s="71"/>
      <c r="FT429" s="78"/>
      <c r="FU429" s="132"/>
      <c r="FV429" s="4"/>
      <c r="FW429" s="155"/>
    </row>
    <row r="430" spans="1:199" ht="15.5" x14ac:dyDescent="0.35">
      <c r="A430">
        <f t="shared" si="780"/>
        <v>1</v>
      </c>
      <c r="B430">
        <f t="shared" si="781"/>
        <v>1900</v>
      </c>
      <c r="C430" s="71"/>
      <c r="FT430" s="78"/>
      <c r="FU430" s="132"/>
      <c r="FV430" s="4"/>
      <c r="FW430" s="155"/>
    </row>
    <row r="431" spans="1:199" ht="15.5" x14ac:dyDescent="0.35">
      <c r="A431">
        <f t="shared" si="780"/>
        <v>1</v>
      </c>
      <c r="B431">
        <f t="shared" si="781"/>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5" x14ac:dyDescent="0.35">
      <c r="A432">
        <f t="shared" si="780"/>
        <v>1</v>
      </c>
      <c r="B432">
        <f t="shared" si="781"/>
        <v>1900</v>
      </c>
      <c r="C432" s="71"/>
      <c r="FT432" s="78"/>
      <c r="FU432" s="132"/>
      <c r="FV432" s="4"/>
      <c r="FW432" s="155"/>
    </row>
    <row r="433" spans="1:199" ht="15.5" x14ac:dyDescent="0.35">
      <c r="A433">
        <f t="shared" si="780"/>
        <v>1</v>
      </c>
      <c r="B433">
        <f t="shared" si="781"/>
        <v>1900</v>
      </c>
      <c r="C433" s="71"/>
      <c r="FT433" s="78"/>
      <c r="FU433" s="132"/>
      <c r="FV433" s="4"/>
      <c r="FW433" s="155"/>
    </row>
    <row r="434" spans="1:199" ht="15.5" x14ac:dyDescent="0.35">
      <c r="A434">
        <f t="shared" si="780"/>
        <v>1</v>
      </c>
      <c r="B434">
        <f t="shared" si="781"/>
        <v>1900</v>
      </c>
      <c r="C434" s="71"/>
      <c r="FT434" s="78"/>
      <c r="FU434" s="132"/>
      <c r="FV434" s="4"/>
      <c r="FW434" s="155"/>
    </row>
    <row r="435" spans="1:199" ht="15.5" x14ac:dyDescent="0.35">
      <c r="A435">
        <f t="shared" si="780"/>
        <v>1</v>
      </c>
      <c r="B435">
        <f t="shared" si="781"/>
        <v>1900</v>
      </c>
      <c r="C435" s="71"/>
      <c r="FT435" s="78"/>
      <c r="FU435" s="132"/>
      <c r="FV435" s="4"/>
      <c r="FW435" s="155"/>
    </row>
    <row r="436" spans="1:199" ht="15.5" x14ac:dyDescent="0.35">
      <c r="A436">
        <f t="shared" si="780"/>
        <v>1</v>
      </c>
      <c r="B436">
        <f t="shared" si="781"/>
        <v>1900</v>
      </c>
      <c r="C436" s="71"/>
      <c r="FT436" s="78"/>
      <c r="FU436" s="132"/>
      <c r="FV436" s="4"/>
      <c r="FW436" s="155"/>
    </row>
    <row r="437" spans="1:199" ht="15.5" x14ac:dyDescent="0.35">
      <c r="A437">
        <f t="shared" si="780"/>
        <v>1</v>
      </c>
      <c r="B437">
        <f t="shared" si="781"/>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5" x14ac:dyDescent="0.35">
      <c r="A438">
        <f t="shared" si="780"/>
        <v>1</v>
      </c>
      <c r="B438">
        <f t="shared" si="781"/>
        <v>1900</v>
      </c>
      <c r="C438" s="71"/>
      <c r="FT438" s="78"/>
      <c r="FU438" s="132"/>
      <c r="FV438" s="4"/>
      <c r="FW438" s="155"/>
    </row>
    <row r="439" spans="1:199" ht="15.5" x14ac:dyDescent="0.35">
      <c r="A439">
        <f t="shared" si="780"/>
        <v>1</v>
      </c>
      <c r="B439">
        <f t="shared" si="781"/>
        <v>1900</v>
      </c>
      <c r="C439" s="71"/>
      <c r="FT439" s="78"/>
      <c r="FU439" s="132"/>
      <c r="FV439" s="4"/>
      <c r="FW439" s="155"/>
    </row>
    <row r="440" spans="1:199" ht="15.5" x14ac:dyDescent="0.35">
      <c r="A440">
        <f t="shared" si="780"/>
        <v>1</v>
      </c>
      <c r="B440">
        <f t="shared" si="781"/>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5" x14ac:dyDescent="0.35">
      <c r="A441">
        <f t="shared" si="780"/>
        <v>1</v>
      </c>
      <c r="B441">
        <f t="shared" si="781"/>
        <v>1900</v>
      </c>
      <c r="C441" s="71"/>
      <c r="FT441" s="78"/>
      <c r="FU441" s="132"/>
      <c r="FV441" s="4"/>
      <c r="FW441" s="155"/>
    </row>
    <row r="442" spans="1:199" ht="15.5" x14ac:dyDescent="0.35">
      <c r="A442">
        <f t="shared" si="780"/>
        <v>1</v>
      </c>
      <c r="B442">
        <f t="shared" si="781"/>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5" x14ac:dyDescent="0.35">
      <c r="A443">
        <f t="shared" si="780"/>
        <v>1</v>
      </c>
      <c r="B443">
        <f t="shared" si="781"/>
        <v>1900</v>
      </c>
      <c r="C443" s="71"/>
      <c r="FT443" s="78"/>
      <c r="FU443" s="132"/>
      <c r="FV443" s="4"/>
      <c r="FW443" s="155"/>
    </row>
    <row r="444" spans="1:199" ht="15.5" x14ac:dyDescent="0.35">
      <c r="A444">
        <f t="shared" si="780"/>
        <v>1</v>
      </c>
      <c r="B444">
        <f t="shared" si="781"/>
        <v>1900</v>
      </c>
      <c r="C444" s="71"/>
      <c r="FT444" s="78"/>
      <c r="FU444" s="132"/>
      <c r="FV444" s="4"/>
      <c r="FW444" s="155"/>
    </row>
    <row r="445" spans="1:199" ht="15.5" x14ac:dyDescent="0.35">
      <c r="A445">
        <f t="shared" si="780"/>
        <v>1</v>
      </c>
      <c r="B445">
        <f t="shared" si="781"/>
        <v>1900</v>
      </c>
      <c r="C445" s="71"/>
      <c r="FT445" s="78"/>
      <c r="FU445" s="132"/>
      <c r="FV445" s="4"/>
      <c r="FW445" s="155"/>
    </row>
    <row r="446" spans="1:199" ht="15.5" x14ac:dyDescent="0.35">
      <c r="A446">
        <f t="shared" si="780"/>
        <v>1</v>
      </c>
      <c r="B446">
        <f t="shared" si="781"/>
        <v>1900</v>
      </c>
      <c r="C446" s="71"/>
      <c r="FT446" s="78"/>
      <c r="FU446" s="132"/>
      <c r="FV446" s="4"/>
      <c r="FW446" s="155"/>
    </row>
    <row r="447" spans="1:199" x14ac:dyDescent="0.35">
      <c r="A447">
        <f t="shared" si="780"/>
        <v>1</v>
      </c>
      <c r="B447">
        <f t="shared" si="781"/>
        <v>1900</v>
      </c>
      <c r="C447" s="71"/>
    </row>
    <row r="448" spans="1:199" ht="15.5" x14ac:dyDescent="0.35">
      <c r="A448">
        <f t="shared" si="780"/>
        <v>1</v>
      </c>
      <c r="B448">
        <f t="shared" si="781"/>
        <v>1900</v>
      </c>
      <c r="C448" s="71"/>
      <c r="FT448" s="78"/>
      <c r="FU448" s="132"/>
      <c r="FV448" s="4"/>
      <c r="FW448" s="155"/>
    </row>
    <row r="449" spans="1:219" ht="15.5" x14ac:dyDescent="0.35">
      <c r="A449">
        <f t="shared" si="780"/>
        <v>1</v>
      </c>
      <c r="B449">
        <f t="shared" si="781"/>
        <v>1900</v>
      </c>
      <c r="C449" s="71"/>
      <c r="FT449" s="78"/>
      <c r="FU449" s="132"/>
      <c r="FV449" s="4"/>
      <c r="FW449" s="155"/>
    </row>
    <row r="450" spans="1:219" ht="15.5" x14ac:dyDescent="0.35">
      <c r="A450">
        <f t="shared" si="780"/>
        <v>1</v>
      </c>
      <c r="B450">
        <f t="shared" si="781"/>
        <v>1900</v>
      </c>
      <c r="C450" s="71"/>
      <c r="FT450" s="78"/>
      <c r="FU450" s="132"/>
      <c r="FV450" s="4"/>
      <c r="FW450" s="155"/>
    </row>
    <row r="451" spans="1:219" ht="15.5" x14ac:dyDescent="0.35">
      <c r="A451">
        <f t="shared" si="780"/>
        <v>1</v>
      </c>
      <c r="B451">
        <f t="shared" si="781"/>
        <v>1900</v>
      </c>
      <c r="C451" s="71"/>
      <c r="FT451" s="78"/>
      <c r="FU451" s="132"/>
      <c r="FV451" s="4"/>
      <c r="FW451" s="155"/>
    </row>
    <row r="452" spans="1:219" ht="15.5" x14ac:dyDescent="0.35">
      <c r="A452">
        <f t="shared" si="780"/>
        <v>1</v>
      </c>
      <c r="B452">
        <f t="shared" si="781"/>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5" x14ac:dyDescent="0.35">
      <c r="A453">
        <f t="shared" si="780"/>
        <v>1</v>
      </c>
      <c r="B453">
        <f t="shared" si="781"/>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35">
      <c r="A454">
        <f t="shared" si="780"/>
        <v>1</v>
      </c>
      <c r="B454">
        <f t="shared" si="781"/>
        <v>1900</v>
      </c>
      <c r="C454" s="71"/>
    </row>
    <row r="455" spans="1:219" ht="15.5" x14ac:dyDescent="0.35">
      <c r="A455">
        <f t="shared" si="780"/>
        <v>1</v>
      </c>
      <c r="B455">
        <f t="shared" si="781"/>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5" x14ac:dyDescent="0.35">
      <c r="A456">
        <f t="shared" si="780"/>
        <v>1</v>
      </c>
      <c r="B456">
        <f t="shared" si="781"/>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5" x14ac:dyDescent="0.35">
      <c r="A457">
        <f t="shared" si="780"/>
        <v>1</v>
      </c>
      <c r="B457">
        <f t="shared" si="781"/>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5" x14ac:dyDescent="0.35">
      <c r="A458">
        <f t="shared" si="780"/>
        <v>1</v>
      </c>
      <c r="B458">
        <f t="shared" si="781"/>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5" x14ac:dyDescent="0.35">
      <c r="A459">
        <f t="shared" si="780"/>
        <v>1</v>
      </c>
      <c r="B459">
        <f t="shared" si="781"/>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5" x14ac:dyDescent="0.35">
      <c r="A460">
        <f t="shared" ref="A460:A523" si="782">MONTH(C460)</f>
        <v>1</v>
      </c>
      <c r="B460">
        <f t="shared" ref="B460:B523" si="783">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5" x14ac:dyDescent="0.35">
      <c r="A461">
        <f t="shared" si="782"/>
        <v>1</v>
      </c>
      <c r="B461">
        <f t="shared" si="783"/>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5" x14ac:dyDescent="0.35">
      <c r="A462">
        <f t="shared" si="782"/>
        <v>1</v>
      </c>
      <c r="B462">
        <f t="shared" si="783"/>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5" x14ac:dyDescent="0.35">
      <c r="A463">
        <f t="shared" si="782"/>
        <v>1</v>
      </c>
      <c r="B463">
        <f t="shared" si="783"/>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5" x14ac:dyDescent="0.35">
      <c r="A464">
        <f t="shared" si="782"/>
        <v>1</v>
      </c>
      <c r="B464">
        <f t="shared" si="783"/>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5" x14ac:dyDescent="0.35">
      <c r="A465">
        <f t="shared" si="782"/>
        <v>1</v>
      </c>
      <c r="B465">
        <f t="shared" si="783"/>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5" x14ac:dyDescent="0.35">
      <c r="A466">
        <f t="shared" si="782"/>
        <v>1</v>
      </c>
      <c r="B466">
        <f t="shared" si="783"/>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5" x14ac:dyDescent="0.35">
      <c r="A467">
        <f t="shared" si="782"/>
        <v>1</v>
      </c>
      <c r="B467">
        <f t="shared" si="783"/>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5" x14ac:dyDescent="0.35">
      <c r="A468">
        <f t="shared" si="782"/>
        <v>1</v>
      </c>
      <c r="B468">
        <f t="shared" si="783"/>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5" x14ac:dyDescent="0.35">
      <c r="A469">
        <f t="shared" si="782"/>
        <v>1</v>
      </c>
      <c r="B469">
        <f t="shared" si="783"/>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5" x14ac:dyDescent="0.35">
      <c r="A470">
        <f t="shared" si="782"/>
        <v>1</v>
      </c>
      <c r="B470">
        <f t="shared" si="783"/>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5" x14ac:dyDescent="0.35">
      <c r="A471">
        <f t="shared" si="782"/>
        <v>1</v>
      </c>
      <c r="B471">
        <f t="shared" si="783"/>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5" x14ac:dyDescent="0.35">
      <c r="A472">
        <f t="shared" si="782"/>
        <v>1</v>
      </c>
      <c r="B472">
        <f t="shared" si="783"/>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5" x14ac:dyDescent="0.35">
      <c r="A473">
        <f t="shared" si="782"/>
        <v>1</v>
      </c>
      <c r="B473">
        <f t="shared" si="783"/>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5" x14ac:dyDescent="0.35">
      <c r="A474">
        <f t="shared" si="782"/>
        <v>1</v>
      </c>
      <c r="B474">
        <f t="shared" si="783"/>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5" x14ac:dyDescent="0.35">
      <c r="A475">
        <f t="shared" si="782"/>
        <v>1</v>
      </c>
      <c r="B475">
        <f t="shared" si="783"/>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35">
      <c r="A476">
        <f t="shared" si="782"/>
        <v>1</v>
      </c>
      <c r="B476">
        <f t="shared" si="783"/>
        <v>1900</v>
      </c>
      <c r="C476" s="71"/>
      <c r="F476" s="3"/>
      <c r="V476" s="3"/>
      <c r="CH476" s="3"/>
      <c r="CL476" s="3"/>
      <c r="CT476" s="3"/>
    </row>
    <row r="477" spans="1:202" ht="15.5" x14ac:dyDescent="0.35">
      <c r="A477">
        <f t="shared" si="782"/>
        <v>1</v>
      </c>
      <c r="B477">
        <f t="shared" si="783"/>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5" x14ac:dyDescent="0.35">
      <c r="A478">
        <f t="shared" si="782"/>
        <v>1</v>
      </c>
      <c r="B478">
        <f t="shared" si="783"/>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5" x14ac:dyDescent="0.35">
      <c r="A479">
        <f t="shared" si="782"/>
        <v>1</v>
      </c>
      <c r="B479">
        <f t="shared" si="783"/>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5" x14ac:dyDescent="0.35">
      <c r="A480">
        <f t="shared" si="782"/>
        <v>1</v>
      </c>
      <c r="B480">
        <f t="shared" si="783"/>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5" x14ac:dyDescent="0.35">
      <c r="A481">
        <f t="shared" si="782"/>
        <v>1</v>
      </c>
      <c r="B481">
        <f t="shared" si="783"/>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5" x14ac:dyDescent="0.35">
      <c r="A482">
        <f t="shared" si="782"/>
        <v>1</v>
      </c>
      <c r="B482">
        <f t="shared" si="783"/>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5" x14ac:dyDescent="0.35">
      <c r="A483">
        <f t="shared" si="782"/>
        <v>1</v>
      </c>
      <c r="B483">
        <f t="shared" si="783"/>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5" x14ac:dyDescent="0.35">
      <c r="A484">
        <f t="shared" si="782"/>
        <v>1</v>
      </c>
      <c r="B484">
        <f t="shared" si="783"/>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5" x14ac:dyDescent="0.35">
      <c r="A485">
        <f t="shared" si="782"/>
        <v>1</v>
      </c>
      <c r="B485">
        <f t="shared" si="783"/>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5" x14ac:dyDescent="0.35">
      <c r="A486">
        <f t="shared" si="782"/>
        <v>1</v>
      </c>
      <c r="B486">
        <f t="shared" si="783"/>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5" x14ac:dyDescent="0.35">
      <c r="A487">
        <f t="shared" si="782"/>
        <v>1</v>
      </c>
      <c r="B487">
        <f t="shared" si="783"/>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5" x14ac:dyDescent="0.35">
      <c r="A488">
        <f t="shared" si="782"/>
        <v>1</v>
      </c>
      <c r="B488">
        <f t="shared" si="783"/>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5" x14ac:dyDescent="0.35">
      <c r="A489">
        <f t="shared" si="782"/>
        <v>1</v>
      </c>
      <c r="B489">
        <f t="shared" si="783"/>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5" x14ac:dyDescent="0.35">
      <c r="A490">
        <f t="shared" si="782"/>
        <v>1</v>
      </c>
      <c r="B490">
        <f t="shared" si="783"/>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5" x14ac:dyDescent="0.35">
      <c r="A491">
        <f t="shared" si="782"/>
        <v>1</v>
      </c>
      <c r="B491">
        <f t="shared" si="783"/>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5" x14ac:dyDescent="0.35">
      <c r="A492">
        <f t="shared" si="782"/>
        <v>1</v>
      </c>
      <c r="B492">
        <f t="shared" si="783"/>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5" x14ac:dyDescent="0.35">
      <c r="A493">
        <f t="shared" si="782"/>
        <v>1</v>
      </c>
      <c r="B493">
        <f t="shared" si="783"/>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5" x14ac:dyDescent="0.35">
      <c r="A494">
        <f t="shared" si="782"/>
        <v>1</v>
      </c>
      <c r="B494">
        <f t="shared" si="783"/>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5" x14ac:dyDescent="0.35">
      <c r="A495">
        <f t="shared" si="782"/>
        <v>1</v>
      </c>
      <c r="B495">
        <f t="shared" si="783"/>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5" x14ac:dyDescent="0.35">
      <c r="A496">
        <f t="shared" si="782"/>
        <v>1</v>
      </c>
      <c r="B496">
        <f t="shared" si="783"/>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5" x14ac:dyDescent="0.35">
      <c r="A497">
        <f t="shared" si="782"/>
        <v>1</v>
      </c>
      <c r="B497">
        <f t="shared" si="783"/>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5" x14ac:dyDescent="0.35">
      <c r="A498">
        <f t="shared" si="782"/>
        <v>1</v>
      </c>
      <c r="B498">
        <f t="shared" si="783"/>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35">
      <c r="A499">
        <f t="shared" si="782"/>
        <v>1</v>
      </c>
      <c r="B499">
        <f t="shared" si="783"/>
        <v>1900</v>
      </c>
      <c r="C499" s="71"/>
    </row>
    <row r="500" spans="1:203" ht="15.5" x14ac:dyDescent="0.35">
      <c r="A500">
        <f t="shared" si="782"/>
        <v>1</v>
      </c>
      <c r="B500">
        <f t="shared" si="783"/>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5" x14ac:dyDescent="0.35">
      <c r="A501">
        <f t="shared" si="782"/>
        <v>1</v>
      </c>
      <c r="B501">
        <f t="shared" si="783"/>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5" x14ac:dyDescent="0.35">
      <c r="A502">
        <f t="shared" si="782"/>
        <v>1</v>
      </c>
      <c r="B502">
        <f t="shared" si="783"/>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5" x14ac:dyDescent="0.35">
      <c r="A503">
        <f t="shared" si="782"/>
        <v>1</v>
      </c>
      <c r="B503">
        <f t="shared" si="783"/>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5" x14ac:dyDescent="0.35">
      <c r="A504">
        <f t="shared" si="782"/>
        <v>1</v>
      </c>
      <c r="B504">
        <f t="shared" si="783"/>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5" x14ac:dyDescent="0.35">
      <c r="A505">
        <f t="shared" si="782"/>
        <v>1</v>
      </c>
      <c r="B505">
        <f t="shared" si="783"/>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5" x14ac:dyDescent="0.35">
      <c r="A506">
        <f t="shared" si="782"/>
        <v>1</v>
      </c>
      <c r="B506">
        <f t="shared" si="783"/>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5" x14ac:dyDescent="0.35">
      <c r="A507">
        <f t="shared" si="782"/>
        <v>1</v>
      </c>
      <c r="B507">
        <f t="shared" si="783"/>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5" x14ac:dyDescent="0.35">
      <c r="A508">
        <f t="shared" si="782"/>
        <v>1</v>
      </c>
      <c r="B508">
        <f t="shared" si="783"/>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5" x14ac:dyDescent="0.35">
      <c r="A509">
        <f t="shared" si="782"/>
        <v>1</v>
      </c>
      <c r="B509">
        <f t="shared" si="783"/>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5" x14ac:dyDescent="0.35">
      <c r="A510">
        <f t="shared" si="782"/>
        <v>1</v>
      </c>
      <c r="B510">
        <f t="shared" si="783"/>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5" x14ac:dyDescent="0.35">
      <c r="A511">
        <f t="shared" si="782"/>
        <v>1</v>
      </c>
      <c r="B511">
        <f t="shared" si="783"/>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5" x14ac:dyDescent="0.35">
      <c r="A512">
        <f t="shared" si="782"/>
        <v>1</v>
      </c>
      <c r="B512">
        <f t="shared" si="783"/>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5" x14ac:dyDescent="0.35">
      <c r="A513">
        <f t="shared" si="782"/>
        <v>1</v>
      </c>
      <c r="B513">
        <f t="shared" si="783"/>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5" x14ac:dyDescent="0.35">
      <c r="A514">
        <f t="shared" si="782"/>
        <v>1</v>
      </c>
      <c r="B514">
        <f t="shared" si="783"/>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5" x14ac:dyDescent="0.35">
      <c r="A515">
        <f t="shared" si="782"/>
        <v>1</v>
      </c>
      <c r="B515">
        <f t="shared" si="783"/>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5" x14ac:dyDescent="0.35">
      <c r="A516">
        <f t="shared" si="782"/>
        <v>1</v>
      </c>
      <c r="B516">
        <f t="shared" si="783"/>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5" x14ac:dyDescent="0.35">
      <c r="A517">
        <f t="shared" si="782"/>
        <v>1</v>
      </c>
      <c r="B517">
        <f t="shared" si="783"/>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5" x14ac:dyDescent="0.35">
      <c r="A518">
        <f t="shared" si="782"/>
        <v>1</v>
      </c>
      <c r="B518">
        <f t="shared" si="783"/>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5" x14ac:dyDescent="0.35">
      <c r="A519">
        <f t="shared" si="782"/>
        <v>1</v>
      </c>
      <c r="B519">
        <f t="shared" si="783"/>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5" x14ac:dyDescent="0.35">
      <c r="A520">
        <f t="shared" si="782"/>
        <v>1</v>
      </c>
      <c r="B520">
        <f t="shared" si="783"/>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5" x14ac:dyDescent="0.35">
      <c r="A521">
        <f t="shared" si="782"/>
        <v>1</v>
      </c>
      <c r="B521">
        <f t="shared" si="783"/>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5" x14ac:dyDescent="0.35">
      <c r="A522">
        <f t="shared" si="782"/>
        <v>1</v>
      </c>
      <c r="B522">
        <f t="shared" si="783"/>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5" x14ac:dyDescent="0.35">
      <c r="A523">
        <f t="shared" si="782"/>
        <v>1</v>
      </c>
      <c r="B523">
        <f t="shared" si="783"/>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5" x14ac:dyDescent="0.35">
      <c r="A524">
        <f t="shared" ref="A524:A587" si="784">MONTH(C524)</f>
        <v>1</v>
      </c>
      <c r="B524">
        <f t="shared" ref="B524:B587" si="785">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5" x14ac:dyDescent="0.35">
      <c r="A525">
        <f t="shared" si="784"/>
        <v>1</v>
      </c>
      <c r="B525">
        <f t="shared" si="785"/>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5" x14ac:dyDescent="0.35">
      <c r="A526">
        <f t="shared" si="784"/>
        <v>1</v>
      </c>
      <c r="B526">
        <f t="shared" si="785"/>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5" x14ac:dyDescent="0.35">
      <c r="A527">
        <f t="shared" si="784"/>
        <v>1</v>
      </c>
      <c r="B527">
        <f t="shared" si="785"/>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35">
      <c r="A528">
        <f t="shared" si="784"/>
        <v>1</v>
      </c>
      <c r="B528">
        <f t="shared" si="785"/>
        <v>1900</v>
      </c>
      <c r="C528" s="71"/>
    </row>
    <row r="529" spans="1:199" x14ac:dyDescent="0.35">
      <c r="A529">
        <f t="shared" si="784"/>
        <v>1</v>
      </c>
      <c r="B529">
        <f t="shared" si="785"/>
        <v>1900</v>
      </c>
      <c r="C529" s="71"/>
    </row>
    <row r="530" spans="1:199" ht="15.5" x14ac:dyDescent="0.35">
      <c r="A530">
        <f t="shared" si="784"/>
        <v>1</v>
      </c>
      <c r="B530">
        <f t="shared" si="785"/>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5" x14ac:dyDescent="0.35">
      <c r="A531">
        <f t="shared" si="784"/>
        <v>1</v>
      </c>
      <c r="B531">
        <f t="shared" si="785"/>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5" x14ac:dyDescent="0.35">
      <c r="A532">
        <f t="shared" si="784"/>
        <v>1</v>
      </c>
      <c r="B532">
        <f t="shared" si="785"/>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5" x14ac:dyDescent="0.35">
      <c r="A533">
        <f t="shared" si="784"/>
        <v>1</v>
      </c>
      <c r="B533">
        <f t="shared" si="785"/>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5" x14ac:dyDescent="0.35">
      <c r="A534">
        <f t="shared" si="784"/>
        <v>1</v>
      </c>
      <c r="B534">
        <f t="shared" si="785"/>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5" x14ac:dyDescent="0.35">
      <c r="A535">
        <f t="shared" si="784"/>
        <v>1</v>
      </c>
      <c r="B535">
        <f t="shared" si="785"/>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5" x14ac:dyDescent="0.35">
      <c r="A536">
        <f t="shared" si="784"/>
        <v>1</v>
      </c>
      <c r="B536">
        <f t="shared" si="785"/>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5" x14ac:dyDescent="0.35">
      <c r="A537">
        <f t="shared" si="784"/>
        <v>1</v>
      </c>
      <c r="B537">
        <f t="shared" si="785"/>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5" x14ac:dyDescent="0.35">
      <c r="A538">
        <f t="shared" si="784"/>
        <v>1</v>
      </c>
      <c r="B538">
        <f t="shared" si="785"/>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5" x14ac:dyDescent="0.35">
      <c r="A539">
        <f t="shared" si="784"/>
        <v>1</v>
      </c>
      <c r="B539">
        <f t="shared" si="785"/>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5" x14ac:dyDescent="0.35">
      <c r="A540">
        <f t="shared" si="784"/>
        <v>1</v>
      </c>
      <c r="B540">
        <f t="shared" si="785"/>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5" x14ac:dyDescent="0.35">
      <c r="A541">
        <f t="shared" si="784"/>
        <v>1</v>
      </c>
      <c r="B541">
        <f t="shared" si="785"/>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5" x14ac:dyDescent="0.35">
      <c r="A542">
        <f t="shared" si="784"/>
        <v>1</v>
      </c>
      <c r="B542">
        <f t="shared" si="785"/>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5" x14ac:dyDescent="0.35">
      <c r="A543">
        <f t="shared" si="784"/>
        <v>1</v>
      </c>
      <c r="B543">
        <f t="shared" si="785"/>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5" x14ac:dyDescent="0.35">
      <c r="A544">
        <f t="shared" si="784"/>
        <v>1</v>
      </c>
      <c r="B544">
        <f t="shared" si="785"/>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5" x14ac:dyDescent="0.35">
      <c r="A545">
        <f t="shared" si="784"/>
        <v>1</v>
      </c>
      <c r="B545">
        <f t="shared" si="785"/>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5" x14ac:dyDescent="0.35">
      <c r="A546">
        <f t="shared" si="784"/>
        <v>1</v>
      </c>
      <c r="B546">
        <f t="shared" si="785"/>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5" x14ac:dyDescent="0.35">
      <c r="A547">
        <f t="shared" si="784"/>
        <v>1</v>
      </c>
      <c r="B547">
        <f t="shared" si="785"/>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5" x14ac:dyDescent="0.35">
      <c r="A548">
        <f t="shared" si="784"/>
        <v>1</v>
      </c>
      <c r="B548">
        <f t="shared" si="785"/>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5" x14ac:dyDescent="0.35">
      <c r="A549">
        <f t="shared" si="784"/>
        <v>1</v>
      </c>
      <c r="B549">
        <f t="shared" si="785"/>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5" x14ac:dyDescent="0.35">
      <c r="A550">
        <f t="shared" si="784"/>
        <v>1</v>
      </c>
      <c r="B550">
        <f t="shared" si="785"/>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5" x14ac:dyDescent="0.35">
      <c r="A551">
        <f t="shared" si="784"/>
        <v>1</v>
      </c>
      <c r="B551">
        <f t="shared" si="785"/>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5" x14ac:dyDescent="0.35">
      <c r="A552">
        <f t="shared" si="784"/>
        <v>1</v>
      </c>
      <c r="B552">
        <f t="shared" si="785"/>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5" x14ac:dyDescent="0.35">
      <c r="A553">
        <f t="shared" si="784"/>
        <v>1</v>
      </c>
      <c r="B553">
        <f t="shared" si="785"/>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5" x14ac:dyDescent="0.35">
      <c r="A554">
        <f t="shared" si="784"/>
        <v>1</v>
      </c>
      <c r="B554">
        <f t="shared" si="785"/>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5" x14ac:dyDescent="0.35">
      <c r="A555">
        <f t="shared" si="784"/>
        <v>1</v>
      </c>
      <c r="B555">
        <f t="shared" si="785"/>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5" x14ac:dyDescent="0.35">
      <c r="A556">
        <f t="shared" si="784"/>
        <v>1</v>
      </c>
      <c r="B556">
        <f t="shared" si="785"/>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5" x14ac:dyDescent="0.35">
      <c r="A557">
        <f t="shared" si="784"/>
        <v>1</v>
      </c>
      <c r="B557">
        <f t="shared" si="785"/>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5" x14ac:dyDescent="0.35">
      <c r="A558">
        <f t="shared" si="784"/>
        <v>1</v>
      </c>
      <c r="B558">
        <f t="shared" si="785"/>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5" x14ac:dyDescent="0.35">
      <c r="A559">
        <f t="shared" si="784"/>
        <v>1</v>
      </c>
      <c r="B559">
        <f t="shared" si="785"/>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5" x14ac:dyDescent="0.35">
      <c r="A560">
        <f t="shared" si="784"/>
        <v>1</v>
      </c>
      <c r="B560">
        <f t="shared" si="785"/>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5" x14ac:dyDescent="0.35">
      <c r="A561">
        <f t="shared" si="784"/>
        <v>1</v>
      </c>
      <c r="B561">
        <f t="shared" si="785"/>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5" x14ac:dyDescent="0.35">
      <c r="A562">
        <f t="shared" si="784"/>
        <v>1</v>
      </c>
      <c r="B562">
        <f t="shared" si="785"/>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5" x14ac:dyDescent="0.35">
      <c r="A563">
        <f t="shared" si="784"/>
        <v>1</v>
      </c>
      <c r="B563">
        <f t="shared" si="785"/>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5" x14ac:dyDescent="0.35">
      <c r="A564">
        <f t="shared" si="784"/>
        <v>1</v>
      </c>
      <c r="B564">
        <f t="shared" si="785"/>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5" x14ac:dyDescent="0.35">
      <c r="A565">
        <f t="shared" si="784"/>
        <v>1</v>
      </c>
      <c r="B565">
        <f t="shared" si="785"/>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5" x14ac:dyDescent="0.35">
      <c r="A566">
        <f t="shared" si="784"/>
        <v>1</v>
      </c>
      <c r="B566">
        <f t="shared" si="785"/>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5" x14ac:dyDescent="0.35">
      <c r="A567">
        <f t="shared" si="784"/>
        <v>1</v>
      </c>
      <c r="B567">
        <f t="shared" si="785"/>
        <v>1900</v>
      </c>
      <c r="C567" s="71"/>
      <c r="FT567" s="78"/>
      <c r="FU567" s="132"/>
      <c r="FV567" s="4"/>
      <c r="FW567" s="155"/>
    </row>
    <row r="568" spans="1:199" s="17" customFormat="1" ht="15.5" x14ac:dyDescent="0.35">
      <c r="A568">
        <f t="shared" si="784"/>
        <v>1</v>
      </c>
      <c r="B568">
        <f t="shared" si="785"/>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5" x14ac:dyDescent="0.35">
      <c r="A569">
        <f t="shared" si="784"/>
        <v>1</v>
      </c>
      <c r="B569">
        <f t="shared" si="785"/>
        <v>1900</v>
      </c>
      <c r="C569" s="71"/>
      <c r="FT569" s="78"/>
      <c r="FU569" s="132"/>
      <c r="FV569" s="4"/>
      <c r="FW569" s="155"/>
    </row>
    <row r="570" spans="1:199" ht="15.5" x14ac:dyDescent="0.35">
      <c r="A570">
        <f t="shared" si="784"/>
        <v>1</v>
      </c>
      <c r="B570">
        <f t="shared" si="785"/>
        <v>1900</v>
      </c>
      <c r="C570" s="71"/>
      <c r="FT570" s="78"/>
      <c r="FU570" s="132"/>
      <c r="FV570" s="4"/>
      <c r="FW570" s="155"/>
    </row>
    <row r="571" spans="1:199" ht="15.5" x14ac:dyDescent="0.35">
      <c r="A571">
        <f t="shared" si="784"/>
        <v>1</v>
      </c>
      <c r="B571">
        <f t="shared" si="785"/>
        <v>1900</v>
      </c>
      <c r="C571" s="71"/>
      <c r="FT571" s="78"/>
      <c r="FU571" s="132"/>
      <c r="FV571" s="4"/>
      <c r="FW571" s="155"/>
    </row>
    <row r="572" spans="1:199" ht="15.5" x14ac:dyDescent="0.35">
      <c r="A572">
        <f t="shared" si="784"/>
        <v>1</v>
      </c>
      <c r="B572">
        <f t="shared" si="785"/>
        <v>1900</v>
      </c>
      <c r="C572" s="71"/>
      <c r="FT572" s="78"/>
      <c r="FU572" s="132"/>
      <c r="FV572" s="4"/>
      <c r="FW572" s="155"/>
    </row>
    <row r="573" spans="1:199" ht="15.5" x14ac:dyDescent="0.35">
      <c r="A573">
        <f t="shared" si="784"/>
        <v>1</v>
      </c>
      <c r="B573">
        <f t="shared" si="785"/>
        <v>1900</v>
      </c>
      <c r="C573" s="71"/>
      <c r="FT573" s="78"/>
      <c r="FU573" s="132"/>
      <c r="FV573" s="4"/>
      <c r="FW573" s="155"/>
    </row>
    <row r="574" spans="1:199" ht="15.5" x14ac:dyDescent="0.35">
      <c r="A574">
        <f t="shared" si="784"/>
        <v>1</v>
      </c>
      <c r="B574">
        <f t="shared" si="785"/>
        <v>1900</v>
      </c>
      <c r="C574" s="71"/>
      <c r="FT574" s="78"/>
      <c r="FU574" s="132"/>
      <c r="FV574" s="4"/>
      <c r="FW574" s="155"/>
    </row>
    <row r="575" spans="1:199" ht="15.5" x14ac:dyDescent="0.35">
      <c r="A575">
        <f t="shared" si="784"/>
        <v>1</v>
      </c>
      <c r="B575">
        <f t="shared" si="785"/>
        <v>1900</v>
      </c>
      <c r="C575" s="71"/>
      <c r="FT575" s="78"/>
      <c r="FU575" s="132"/>
      <c r="FV575" s="4"/>
      <c r="FW575" s="155"/>
    </row>
    <row r="576" spans="1:199" ht="15.5" x14ac:dyDescent="0.35">
      <c r="A576">
        <f t="shared" si="784"/>
        <v>1</v>
      </c>
      <c r="B576">
        <f t="shared" si="785"/>
        <v>1900</v>
      </c>
      <c r="C576" s="71"/>
      <c r="FT576" s="78"/>
      <c r="FU576" s="132"/>
      <c r="FV576" s="4"/>
      <c r="FW576" s="155"/>
    </row>
    <row r="577" spans="1:179" ht="15.5" x14ac:dyDescent="0.35">
      <c r="A577">
        <f t="shared" si="784"/>
        <v>1</v>
      </c>
      <c r="B577">
        <f t="shared" si="785"/>
        <v>1900</v>
      </c>
      <c r="C577" s="71"/>
      <c r="FT577" s="78"/>
      <c r="FU577" s="132"/>
      <c r="FV577" s="4"/>
      <c r="FW577" s="155"/>
    </row>
    <row r="578" spans="1:179" ht="15.5" x14ac:dyDescent="0.35">
      <c r="A578">
        <f t="shared" si="784"/>
        <v>1</v>
      </c>
      <c r="B578">
        <f t="shared" si="785"/>
        <v>1900</v>
      </c>
      <c r="C578" s="71"/>
      <c r="FT578" s="78"/>
      <c r="FU578" s="132"/>
      <c r="FV578" s="4"/>
      <c r="FW578" s="155"/>
    </row>
    <row r="579" spans="1:179" ht="15.5" x14ac:dyDescent="0.35">
      <c r="A579">
        <f t="shared" si="784"/>
        <v>1</v>
      </c>
      <c r="B579">
        <f t="shared" si="785"/>
        <v>1900</v>
      </c>
      <c r="C579" s="71"/>
      <c r="FT579" s="78"/>
      <c r="FU579" s="132"/>
      <c r="FV579" s="4"/>
      <c r="FW579" s="155"/>
    </row>
    <row r="580" spans="1:179" x14ac:dyDescent="0.35">
      <c r="A580">
        <f t="shared" si="784"/>
        <v>1</v>
      </c>
      <c r="B580">
        <f t="shared" si="785"/>
        <v>1900</v>
      </c>
      <c r="C580" s="71"/>
    </row>
    <row r="581" spans="1:179" x14ac:dyDescent="0.35">
      <c r="A581">
        <f t="shared" si="784"/>
        <v>1</v>
      </c>
      <c r="B581">
        <f t="shared" si="785"/>
        <v>1900</v>
      </c>
      <c r="C581" s="71"/>
    </row>
    <row r="582" spans="1:179" ht="15.5" x14ac:dyDescent="0.35">
      <c r="A582">
        <f t="shared" si="784"/>
        <v>1</v>
      </c>
      <c r="B582">
        <f t="shared" si="785"/>
        <v>1900</v>
      </c>
      <c r="C582" s="71"/>
      <c r="FT582" s="78"/>
      <c r="FU582" s="132"/>
      <c r="FV582" s="4"/>
      <c r="FW582" s="155"/>
    </row>
    <row r="583" spans="1:179" ht="15.5" x14ac:dyDescent="0.35">
      <c r="A583">
        <f t="shared" si="784"/>
        <v>1</v>
      </c>
      <c r="B583">
        <f t="shared" si="785"/>
        <v>1900</v>
      </c>
      <c r="C583" s="71"/>
      <c r="FT583" s="78"/>
      <c r="FU583" s="132"/>
      <c r="FV583" s="4"/>
      <c r="FW583" s="155"/>
    </row>
    <row r="584" spans="1:179" ht="15.5" x14ac:dyDescent="0.35">
      <c r="A584">
        <f t="shared" si="784"/>
        <v>1</v>
      </c>
      <c r="B584">
        <f t="shared" si="785"/>
        <v>1900</v>
      </c>
      <c r="C584" s="71"/>
      <c r="FT584" s="78"/>
      <c r="FU584" s="132"/>
      <c r="FV584" s="4"/>
      <c r="FW584" s="155"/>
    </row>
    <row r="585" spans="1:179" x14ac:dyDescent="0.35">
      <c r="A585">
        <f t="shared" si="784"/>
        <v>1</v>
      </c>
      <c r="B585">
        <f t="shared" si="785"/>
        <v>1900</v>
      </c>
      <c r="C585" s="71"/>
    </row>
    <row r="586" spans="1:179" ht="15.5" x14ac:dyDescent="0.35">
      <c r="A586">
        <f t="shared" si="784"/>
        <v>1</v>
      </c>
      <c r="B586">
        <f t="shared" si="785"/>
        <v>1900</v>
      </c>
      <c r="C586" s="71"/>
      <c r="FT586" s="78"/>
      <c r="FU586" s="132"/>
      <c r="FV586" s="4"/>
      <c r="FW586" s="155"/>
    </row>
    <row r="587" spans="1:179" ht="15.5" x14ac:dyDescent="0.35">
      <c r="A587">
        <f t="shared" si="784"/>
        <v>1</v>
      </c>
      <c r="B587">
        <f t="shared" si="785"/>
        <v>1900</v>
      </c>
      <c r="C587" s="71"/>
      <c r="FT587" s="78"/>
      <c r="FU587" s="132"/>
      <c r="FV587" s="4"/>
      <c r="FW587" s="155"/>
    </row>
    <row r="588" spans="1:179" x14ac:dyDescent="0.35">
      <c r="A588">
        <f t="shared" ref="A588:A651" si="786">MONTH(C588)</f>
        <v>1</v>
      </c>
      <c r="B588">
        <f t="shared" ref="B588:B651" si="787">YEAR(C588)</f>
        <v>1900</v>
      </c>
      <c r="C588" s="71"/>
    </row>
    <row r="589" spans="1:179" ht="15.5" x14ac:dyDescent="0.35">
      <c r="A589">
        <f t="shared" si="786"/>
        <v>1</v>
      </c>
      <c r="B589">
        <f t="shared" si="787"/>
        <v>1900</v>
      </c>
      <c r="C589" s="71"/>
      <c r="FT589" s="78"/>
      <c r="FU589" s="132"/>
      <c r="FV589" s="4"/>
      <c r="FW589" s="155"/>
    </row>
    <row r="590" spans="1:179" x14ac:dyDescent="0.35">
      <c r="A590">
        <f t="shared" si="786"/>
        <v>1</v>
      </c>
      <c r="B590">
        <f t="shared" si="787"/>
        <v>1900</v>
      </c>
      <c r="C590" s="71"/>
    </row>
    <row r="591" spans="1:179" ht="15.5" x14ac:dyDescent="0.35">
      <c r="A591">
        <f t="shared" si="786"/>
        <v>1</v>
      </c>
      <c r="B591">
        <f t="shared" si="787"/>
        <v>1900</v>
      </c>
      <c r="C591" s="71"/>
      <c r="FT591" s="78"/>
      <c r="FU591" s="132"/>
      <c r="FV591" s="4"/>
      <c r="FW591" s="155"/>
    </row>
    <row r="592" spans="1:179" ht="15.5" x14ac:dyDescent="0.35">
      <c r="A592">
        <f t="shared" si="786"/>
        <v>1</v>
      </c>
      <c r="B592">
        <f t="shared" si="787"/>
        <v>1900</v>
      </c>
      <c r="C592" s="73"/>
      <c r="FT592" s="78"/>
      <c r="FU592" s="132"/>
      <c r="FV592" s="4"/>
      <c r="FW592" s="155"/>
    </row>
    <row r="593" spans="1:179" ht="15.5" x14ac:dyDescent="0.35">
      <c r="A593">
        <f t="shared" si="786"/>
        <v>1</v>
      </c>
      <c r="B593">
        <f t="shared" si="787"/>
        <v>1900</v>
      </c>
      <c r="C593" s="73"/>
      <c r="FT593" s="78"/>
      <c r="FU593" s="132"/>
      <c r="FV593" s="4"/>
      <c r="FW593" s="155"/>
    </row>
    <row r="594" spans="1:179" ht="15.5" x14ac:dyDescent="0.35">
      <c r="A594">
        <f t="shared" si="786"/>
        <v>1</v>
      </c>
      <c r="B594">
        <f t="shared" si="787"/>
        <v>1900</v>
      </c>
      <c r="C594" s="73"/>
    </row>
    <row r="595" spans="1:179" ht="15.5" x14ac:dyDescent="0.35">
      <c r="A595">
        <f t="shared" si="786"/>
        <v>1</v>
      </c>
      <c r="B595">
        <f t="shared" si="787"/>
        <v>1900</v>
      </c>
      <c r="C595" s="73"/>
      <c r="FT595" s="78"/>
      <c r="FU595" s="132"/>
      <c r="FV595" s="4"/>
      <c r="FW595" s="155"/>
    </row>
    <row r="596" spans="1:179" ht="15.5" x14ac:dyDescent="0.35">
      <c r="A596">
        <f t="shared" si="786"/>
        <v>1</v>
      </c>
      <c r="B596">
        <f t="shared" si="787"/>
        <v>1900</v>
      </c>
      <c r="C596" s="73"/>
      <c r="FT596" s="78"/>
      <c r="FU596" s="132"/>
      <c r="FV596" s="4"/>
      <c r="FW596" s="155"/>
    </row>
    <row r="597" spans="1:179" ht="15.5" x14ac:dyDescent="0.35">
      <c r="A597">
        <f t="shared" si="786"/>
        <v>1</v>
      </c>
      <c r="B597">
        <f t="shared" si="787"/>
        <v>1900</v>
      </c>
      <c r="C597" s="73"/>
      <c r="FT597" s="78"/>
      <c r="FU597" s="132"/>
      <c r="FV597" s="4"/>
      <c r="FW597" s="155"/>
    </row>
    <row r="598" spans="1:179" ht="15.5" x14ac:dyDescent="0.35">
      <c r="A598">
        <f t="shared" si="786"/>
        <v>1</v>
      </c>
      <c r="B598">
        <f t="shared" si="787"/>
        <v>1900</v>
      </c>
      <c r="C598" s="73"/>
    </row>
    <row r="599" spans="1:179" ht="15.5" x14ac:dyDescent="0.35">
      <c r="A599">
        <f t="shared" si="786"/>
        <v>1</v>
      </c>
      <c r="B599">
        <f t="shared" si="787"/>
        <v>1900</v>
      </c>
      <c r="C599" s="73"/>
      <c r="FT599" s="78"/>
      <c r="FU599" s="132"/>
      <c r="FV599" s="4"/>
      <c r="FW599" s="155"/>
    </row>
    <row r="600" spans="1:179" ht="15.5" x14ac:dyDescent="0.35">
      <c r="A600">
        <f t="shared" si="786"/>
        <v>1</v>
      </c>
      <c r="B600">
        <f t="shared" si="787"/>
        <v>1900</v>
      </c>
      <c r="C600" s="73"/>
    </row>
    <row r="601" spans="1:179" ht="15.5" x14ac:dyDescent="0.35">
      <c r="A601">
        <f t="shared" si="786"/>
        <v>1</v>
      </c>
      <c r="B601">
        <f t="shared" si="787"/>
        <v>1900</v>
      </c>
      <c r="C601" s="73"/>
      <c r="FT601" s="78"/>
      <c r="FU601" s="132"/>
      <c r="FV601" s="4"/>
      <c r="FW601" s="155"/>
    </row>
    <row r="602" spans="1:179" ht="15.5" x14ac:dyDescent="0.35">
      <c r="A602">
        <f t="shared" si="786"/>
        <v>1</v>
      </c>
      <c r="B602">
        <f t="shared" si="787"/>
        <v>1900</v>
      </c>
      <c r="C602" s="73"/>
      <c r="FT602" s="78"/>
      <c r="FU602" s="132"/>
      <c r="FV602" s="4"/>
      <c r="FW602" s="155"/>
    </row>
    <row r="603" spans="1:179" ht="15.5" x14ac:dyDescent="0.35">
      <c r="A603">
        <f t="shared" si="786"/>
        <v>1</v>
      </c>
      <c r="B603">
        <f t="shared" si="787"/>
        <v>1900</v>
      </c>
      <c r="C603" s="73"/>
      <c r="FT603" s="78"/>
      <c r="FU603" s="132"/>
      <c r="FV603" s="4"/>
      <c r="FW603" s="155"/>
    </row>
    <row r="604" spans="1:179" ht="15.5" x14ac:dyDescent="0.35">
      <c r="A604">
        <f t="shared" si="786"/>
        <v>1</v>
      </c>
      <c r="B604">
        <f t="shared" si="787"/>
        <v>1900</v>
      </c>
      <c r="C604" s="73"/>
    </row>
    <row r="605" spans="1:179" ht="15.5" x14ac:dyDescent="0.35">
      <c r="A605">
        <f t="shared" si="786"/>
        <v>1</v>
      </c>
      <c r="B605">
        <f t="shared" si="787"/>
        <v>1900</v>
      </c>
      <c r="C605" s="73"/>
      <c r="FT605" s="78"/>
      <c r="FU605" s="132"/>
      <c r="FV605" s="4"/>
      <c r="FW605" s="155"/>
    </row>
    <row r="606" spans="1:179" ht="15.5" x14ac:dyDescent="0.35">
      <c r="A606">
        <f t="shared" si="786"/>
        <v>1</v>
      </c>
      <c r="B606">
        <f t="shared" si="787"/>
        <v>1900</v>
      </c>
      <c r="C606" s="73"/>
      <c r="FT606" s="78"/>
      <c r="FU606" s="132"/>
      <c r="FV606" s="4"/>
      <c r="FW606" s="155"/>
    </row>
    <row r="607" spans="1:179" ht="15.5" x14ac:dyDescent="0.35">
      <c r="A607">
        <f t="shared" si="786"/>
        <v>1</v>
      </c>
      <c r="B607">
        <f t="shared" si="787"/>
        <v>1900</v>
      </c>
      <c r="C607" s="73"/>
      <c r="FT607" s="78"/>
      <c r="FU607" s="132"/>
      <c r="FV607" s="4"/>
      <c r="FW607" s="155"/>
    </row>
    <row r="608" spans="1:179" ht="15.5" x14ac:dyDescent="0.35">
      <c r="A608">
        <f t="shared" si="786"/>
        <v>1</v>
      </c>
      <c r="B608">
        <f t="shared" si="787"/>
        <v>1900</v>
      </c>
      <c r="C608" s="73"/>
      <c r="FT608" s="78"/>
      <c r="FU608" s="132"/>
      <c r="FV608" s="4"/>
      <c r="FW608" s="155"/>
    </row>
    <row r="609" spans="1:198" ht="16.399999999999999" customHeight="1" x14ac:dyDescent="0.35">
      <c r="A609">
        <f t="shared" si="786"/>
        <v>1</v>
      </c>
      <c r="B609">
        <f t="shared" si="787"/>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5" x14ac:dyDescent="0.35">
      <c r="A610">
        <f t="shared" si="786"/>
        <v>1</v>
      </c>
      <c r="B610">
        <f t="shared" si="787"/>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5" x14ac:dyDescent="0.35">
      <c r="A611">
        <f t="shared" si="786"/>
        <v>1</v>
      </c>
      <c r="B611">
        <f t="shared" si="787"/>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5" x14ac:dyDescent="0.35">
      <c r="A612">
        <f t="shared" si="786"/>
        <v>1</v>
      </c>
      <c r="B612">
        <f t="shared" si="787"/>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5" x14ac:dyDescent="0.35">
      <c r="A613">
        <f t="shared" si="786"/>
        <v>1</v>
      </c>
      <c r="B613">
        <f t="shared" si="787"/>
        <v>1900</v>
      </c>
      <c r="C613" s="73"/>
    </row>
    <row r="614" spans="1:198" ht="15.5" x14ac:dyDescent="0.35">
      <c r="A614">
        <f t="shared" si="786"/>
        <v>1</v>
      </c>
      <c r="B614">
        <f t="shared" si="787"/>
        <v>1900</v>
      </c>
      <c r="C614" s="73"/>
      <c r="FT614" s="78"/>
      <c r="FU614" s="132"/>
      <c r="FV614" s="4"/>
      <c r="FW614" s="155"/>
    </row>
    <row r="615" spans="1:198" ht="15.5" x14ac:dyDescent="0.35">
      <c r="A615">
        <f t="shared" si="786"/>
        <v>1</v>
      </c>
      <c r="B615">
        <f t="shared" si="787"/>
        <v>1900</v>
      </c>
      <c r="C615" s="73"/>
      <c r="FT615" s="78"/>
      <c r="FU615" s="132"/>
      <c r="FV615" s="4"/>
      <c r="FW615" s="155"/>
    </row>
    <row r="616" spans="1:198" ht="15.5" x14ac:dyDescent="0.35">
      <c r="A616">
        <f t="shared" si="786"/>
        <v>1</v>
      </c>
      <c r="B616">
        <f t="shared" si="787"/>
        <v>1900</v>
      </c>
      <c r="C616" s="73"/>
      <c r="FT616" s="78"/>
      <c r="FU616" s="132"/>
      <c r="FV616" s="4"/>
      <c r="FW616" s="155"/>
    </row>
    <row r="617" spans="1:198" ht="15.5" x14ac:dyDescent="0.35">
      <c r="A617">
        <f t="shared" si="786"/>
        <v>1</v>
      </c>
      <c r="B617">
        <f t="shared" si="787"/>
        <v>1900</v>
      </c>
      <c r="C617" s="73"/>
      <c r="FT617" s="78"/>
      <c r="FU617" s="132"/>
      <c r="FV617" s="4"/>
      <c r="FW617" s="155"/>
    </row>
    <row r="618" spans="1:198" ht="15.5" x14ac:dyDescent="0.35">
      <c r="A618">
        <f t="shared" si="786"/>
        <v>1</v>
      </c>
      <c r="B618">
        <f t="shared" si="787"/>
        <v>1900</v>
      </c>
      <c r="C618" s="73"/>
      <c r="FT618" s="78"/>
      <c r="FU618" s="132"/>
      <c r="FV618" s="4"/>
      <c r="FW618" s="155"/>
    </row>
    <row r="619" spans="1:198" ht="15.5" x14ac:dyDescent="0.35">
      <c r="A619">
        <f t="shared" si="786"/>
        <v>1</v>
      </c>
      <c r="B619">
        <f t="shared" si="787"/>
        <v>1900</v>
      </c>
      <c r="C619" s="73"/>
    </row>
    <row r="620" spans="1:198" ht="15.5" x14ac:dyDescent="0.35">
      <c r="A620">
        <f t="shared" si="786"/>
        <v>1</v>
      </c>
      <c r="B620">
        <f t="shared" si="787"/>
        <v>1900</v>
      </c>
      <c r="C620" s="73"/>
      <c r="FT620" s="78"/>
      <c r="FU620" s="132"/>
      <c r="FV620" s="4"/>
      <c r="FW620" s="155"/>
    </row>
    <row r="621" spans="1:198" ht="15.5" x14ac:dyDescent="0.35">
      <c r="A621">
        <f t="shared" si="786"/>
        <v>1</v>
      </c>
      <c r="B621">
        <f t="shared" si="787"/>
        <v>1900</v>
      </c>
      <c r="C621" s="73"/>
      <c r="FT621" s="78"/>
      <c r="FU621" s="132"/>
      <c r="FV621" s="4"/>
      <c r="FW621" s="155"/>
    </row>
    <row r="622" spans="1:198" ht="15.5" x14ac:dyDescent="0.35">
      <c r="A622">
        <f t="shared" si="786"/>
        <v>1</v>
      </c>
      <c r="B622">
        <f t="shared" si="787"/>
        <v>1900</v>
      </c>
      <c r="C622" s="73"/>
      <c r="FT622" s="78"/>
      <c r="FU622" s="132"/>
      <c r="FV622" s="4"/>
      <c r="FW622" s="155"/>
    </row>
    <row r="623" spans="1:198" ht="15.5" x14ac:dyDescent="0.35">
      <c r="A623">
        <f t="shared" si="786"/>
        <v>1</v>
      </c>
      <c r="B623">
        <f t="shared" si="787"/>
        <v>1900</v>
      </c>
      <c r="C623" s="73"/>
    </row>
    <row r="624" spans="1:198" ht="15.5" x14ac:dyDescent="0.35">
      <c r="A624">
        <f t="shared" si="786"/>
        <v>1</v>
      </c>
      <c r="B624">
        <f t="shared" si="787"/>
        <v>1900</v>
      </c>
      <c r="C624" s="73"/>
      <c r="FT624" s="78"/>
      <c r="FU624" s="132"/>
      <c r="FV624" s="4"/>
      <c r="FW624" s="155"/>
    </row>
    <row r="625" spans="1:179" ht="15.5" x14ac:dyDescent="0.35">
      <c r="A625">
        <f t="shared" si="786"/>
        <v>1</v>
      </c>
      <c r="B625">
        <f t="shared" si="787"/>
        <v>1900</v>
      </c>
      <c r="C625" s="73"/>
      <c r="FT625" s="78"/>
      <c r="FU625" s="132"/>
      <c r="FV625" s="4"/>
      <c r="FW625" s="155"/>
    </row>
    <row r="626" spans="1:179" ht="15.5" x14ac:dyDescent="0.35">
      <c r="A626">
        <f t="shared" si="786"/>
        <v>1</v>
      </c>
      <c r="B626">
        <f t="shared" si="787"/>
        <v>1900</v>
      </c>
      <c r="C626" s="73"/>
      <c r="FT626" s="78"/>
      <c r="FU626" s="132"/>
      <c r="FV626" s="4"/>
      <c r="FW626" s="155"/>
    </row>
    <row r="627" spans="1:179" ht="15.5" x14ac:dyDescent="0.35">
      <c r="A627">
        <f t="shared" si="786"/>
        <v>1</v>
      </c>
      <c r="B627">
        <f t="shared" si="787"/>
        <v>1900</v>
      </c>
      <c r="C627" s="73"/>
      <c r="FT627" s="78"/>
      <c r="FU627" s="132"/>
      <c r="FV627" s="4"/>
      <c r="FW627" s="155"/>
    </row>
    <row r="628" spans="1:179" ht="15.5" x14ac:dyDescent="0.35">
      <c r="A628">
        <f t="shared" si="786"/>
        <v>1</v>
      </c>
      <c r="B628">
        <f t="shared" si="787"/>
        <v>1900</v>
      </c>
      <c r="C628" s="73"/>
    </row>
    <row r="629" spans="1:179" ht="15.5" x14ac:dyDescent="0.35">
      <c r="A629">
        <f t="shared" si="786"/>
        <v>1</v>
      </c>
      <c r="B629">
        <f t="shared" si="787"/>
        <v>1900</v>
      </c>
      <c r="C629" s="73"/>
      <c r="FT629" s="78"/>
      <c r="FU629" s="132"/>
      <c r="FV629" s="4"/>
      <c r="FW629" s="155"/>
    </row>
    <row r="630" spans="1:179" ht="15.5" x14ac:dyDescent="0.35">
      <c r="A630">
        <f t="shared" si="786"/>
        <v>1</v>
      </c>
      <c r="B630">
        <f t="shared" si="787"/>
        <v>1900</v>
      </c>
      <c r="C630" s="73"/>
      <c r="FT630" s="78"/>
      <c r="FU630" s="132"/>
      <c r="FV630" s="4"/>
      <c r="FW630" s="155"/>
    </row>
    <row r="631" spans="1:179" ht="15.5" x14ac:dyDescent="0.35">
      <c r="A631">
        <f t="shared" si="786"/>
        <v>1</v>
      </c>
      <c r="B631">
        <f t="shared" si="787"/>
        <v>1900</v>
      </c>
      <c r="C631" s="73"/>
      <c r="FT631" s="78"/>
      <c r="FU631" s="132"/>
      <c r="FV631" s="4"/>
      <c r="FW631" s="155"/>
    </row>
    <row r="632" spans="1:179" ht="15.5" x14ac:dyDescent="0.35">
      <c r="A632">
        <f t="shared" si="786"/>
        <v>1</v>
      </c>
      <c r="B632">
        <f t="shared" si="787"/>
        <v>1900</v>
      </c>
      <c r="C632" s="73"/>
      <c r="FT632" s="78"/>
      <c r="FU632" s="132"/>
      <c r="FV632" s="4"/>
      <c r="FW632" s="155"/>
    </row>
    <row r="633" spans="1:179" ht="15.5" x14ac:dyDescent="0.35">
      <c r="A633">
        <f t="shared" si="786"/>
        <v>1</v>
      </c>
      <c r="B633">
        <f t="shared" si="787"/>
        <v>1900</v>
      </c>
      <c r="C633" s="73"/>
    </row>
    <row r="634" spans="1:179" ht="15.5" x14ac:dyDescent="0.35">
      <c r="A634">
        <f t="shared" si="786"/>
        <v>1</v>
      </c>
      <c r="B634">
        <f t="shared" si="787"/>
        <v>1900</v>
      </c>
      <c r="C634" s="73"/>
      <c r="FT634" s="78"/>
      <c r="FU634" s="132"/>
      <c r="FV634" s="4"/>
      <c r="FW634" s="155"/>
    </row>
    <row r="635" spans="1:179" ht="15.5" x14ac:dyDescent="0.35">
      <c r="A635">
        <f t="shared" si="786"/>
        <v>1</v>
      </c>
      <c r="B635">
        <f t="shared" si="787"/>
        <v>1900</v>
      </c>
      <c r="C635" s="73"/>
      <c r="FT635" s="78"/>
      <c r="FU635" s="132"/>
      <c r="FV635" s="4"/>
      <c r="FW635" s="155"/>
    </row>
    <row r="636" spans="1:179" ht="15.5" x14ac:dyDescent="0.35">
      <c r="A636">
        <f t="shared" si="786"/>
        <v>1</v>
      </c>
      <c r="B636">
        <f t="shared" si="787"/>
        <v>1900</v>
      </c>
      <c r="C636" s="73"/>
      <c r="FT636" s="78"/>
      <c r="FU636" s="132"/>
      <c r="FV636" s="4"/>
      <c r="FW636" s="155"/>
    </row>
    <row r="637" spans="1:179" ht="15.5" x14ac:dyDescent="0.35">
      <c r="A637">
        <f t="shared" si="786"/>
        <v>1</v>
      </c>
      <c r="B637">
        <f t="shared" si="787"/>
        <v>1900</v>
      </c>
      <c r="C637" s="73"/>
    </row>
    <row r="638" spans="1:179" ht="15.5" x14ac:dyDescent="0.35">
      <c r="A638">
        <f t="shared" si="786"/>
        <v>1</v>
      </c>
      <c r="B638">
        <f t="shared" si="787"/>
        <v>1900</v>
      </c>
      <c r="C638" s="73"/>
      <c r="FT638" s="78"/>
      <c r="FU638" s="132"/>
      <c r="FV638" s="4"/>
      <c r="FW638" s="155"/>
    </row>
    <row r="639" spans="1:179" ht="15.5" x14ac:dyDescent="0.35">
      <c r="A639">
        <f t="shared" si="786"/>
        <v>1</v>
      </c>
      <c r="B639">
        <f t="shared" si="787"/>
        <v>1900</v>
      </c>
      <c r="C639" s="73"/>
      <c r="FT639" s="78"/>
      <c r="FU639" s="132"/>
      <c r="FV639" s="4"/>
      <c r="FW639" s="155"/>
    </row>
    <row r="640" spans="1:179" ht="15.5" x14ac:dyDescent="0.35">
      <c r="A640">
        <f t="shared" si="786"/>
        <v>1</v>
      </c>
      <c r="B640">
        <f t="shared" si="787"/>
        <v>1900</v>
      </c>
      <c r="C640" s="73"/>
      <c r="FT640" s="78"/>
      <c r="FU640" s="132"/>
      <c r="FV640" s="4"/>
      <c r="FW640" s="155"/>
    </row>
    <row r="641" spans="1:179" ht="15.5" x14ac:dyDescent="0.35">
      <c r="A641">
        <f t="shared" si="786"/>
        <v>1</v>
      </c>
      <c r="B641">
        <f t="shared" si="787"/>
        <v>1900</v>
      </c>
      <c r="C641" s="73"/>
    </row>
    <row r="642" spans="1:179" ht="15.5" x14ac:dyDescent="0.35">
      <c r="A642">
        <f t="shared" si="786"/>
        <v>1</v>
      </c>
      <c r="B642">
        <f t="shared" si="787"/>
        <v>1900</v>
      </c>
      <c r="C642" s="73"/>
      <c r="FT642" s="78"/>
      <c r="FU642" s="132"/>
      <c r="FV642" s="4"/>
      <c r="FW642" s="155"/>
    </row>
    <row r="643" spans="1:179" ht="15.5" x14ac:dyDescent="0.35">
      <c r="A643">
        <f t="shared" si="786"/>
        <v>1</v>
      </c>
      <c r="B643">
        <f t="shared" si="787"/>
        <v>1900</v>
      </c>
      <c r="C643" s="73"/>
    </row>
    <row r="644" spans="1:179" ht="15.5" x14ac:dyDescent="0.35">
      <c r="A644">
        <f t="shared" si="786"/>
        <v>1</v>
      </c>
      <c r="B644">
        <f t="shared" si="787"/>
        <v>1900</v>
      </c>
      <c r="C644" s="73"/>
      <c r="FT644" s="78"/>
      <c r="FU644" s="132"/>
      <c r="FV644" s="4"/>
      <c r="FW644" s="155"/>
    </row>
    <row r="645" spans="1:179" ht="15.5" x14ac:dyDescent="0.35">
      <c r="A645">
        <f t="shared" si="786"/>
        <v>1</v>
      </c>
      <c r="B645">
        <f t="shared" si="787"/>
        <v>1900</v>
      </c>
      <c r="C645" s="73"/>
      <c r="DM645" s="16"/>
      <c r="DN645" s="15"/>
      <c r="DQ645" s="16"/>
      <c r="DR645" s="15"/>
      <c r="DU645" s="16"/>
      <c r="DV645" s="15"/>
      <c r="DY645" s="16"/>
      <c r="DZ645" s="19"/>
      <c r="FT645" s="78"/>
      <c r="FU645" s="132"/>
      <c r="FV645" s="4"/>
      <c r="FW645" s="155"/>
    </row>
    <row r="646" spans="1:179" ht="15.5" x14ac:dyDescent="0.35">
      <c r="A646">
        <f t="shared" si="786"/>
        <v>1</v>
      </c>
      <c r="B646">
        <f t="shared" si="787"/>
        <v>1900</v>
      </c>
      <c r="C646" s="73"/>
      <c r="DM646" s="16"/>
      <c r="DN646" s="15"/>
      <c r="DQ646" s="16"/>
      <c r="DR646" s="15"/>
      <c r="DU646" s="16"/>
      <c r="DV646" s="15"/>
      <c r="DY646" s="16"/>
      <c r="DZ646" s="19"/>
      <c r="FT646" s="78"/>
      <c r="FU646" s="132"/>
      <c r="FV646" s="4"/>
      <c r="FW646" s="155"/>
    </row>
    <row r="647" spans="1:179" ht="15.5" x14ac:dyDescent="0.35">
      <c r="A647">
        <f t="shared" si="786"/>
        <v>1</v>
      </c>
      <c r="B647">
        <f t="shared" si="787"/>
        <v>1900</v>
      </c>
      <c r="C647" s="73"/>
      <c r="DN647" s="2"/>
      <c r="DR647" s="2"/>
      <c r="DV647" s="2"/>
      <c r="DZ647" s="2"/>
      <c r="FT647" s="78"/>
      <c r="FU647" s="132"/>
      <c r="FV647" s="4"/>
      <c r="FW647" s="155"/>
    </row>
    <row r="648" spans="1:179" ht="15.5" x14ac:dyDescent="0.35">
      <c r="A648">
        <f t="shared" si="786"/>
        <v>1</v>
      </c>
      <c r="B648">
        <f t="shared" si="787"/>
        <v>1900</v>
      </c>
      <c r="C648" s="73"/>
    </row>
    <row r="649" spans="1:179" ht="15.5" x14ac:dyDescent="0.35">
      <c r="A649">
        <f t="shared" si="786"/>
        <v>1</v>
      </c>
      <c r="B649">
        <f t="shared" si="787"/>
        <v>1900</v>
      </c>
      <c r="C649" s="73"/>
      <c r="FT649" s="78"/>
      <c r="FU649" s="132"/>
      <c r="FV649" s="4"/>
      <c r="FW649" s="155"/>
    </row>
    <row r="650" spans="1:179" ht="15.5" x14ac:dyDescent="0.35">
      <c r="A650">
        <f t="shared" si="786"/>
        <v>1</v>
      </c>
      <c r="B650">
        <f t="shared" si="787"/>
        <v>1900</v>
      </c>
      <c r="C650" s="73"/>
      <c r="FT650" s="78"/>
      <c r="FU650" s="132"/>
      <c r="FV650" s="4"/>
      <c r="FW650" s="155"/>
    </row>
    <row r="651" spans="1:179" ht="15.5" x14ac:dyDescent="0.35">
      <c r="A651">
        <f t="shared" si="786"/>
        <v>1</v>
      </c>
      <c r="B651">
        <f t="shared" si="787"/>
        <v>1900</v>
      </c>
      <c r="C651" s="73"/>
      <c r="FT651" s="78"/>
      <c r="FU651" s="132"/>
      <c r="FV651" s="4"/>
      <c r="FW651" s="155"/>
    </row>
    <row r="652" spans="1:179" ht="15.5" x14ac:dyDescent="0.35">
      <c r="A652">
        <f t="shared" ref="A652:A715" si="788">MONTH(C652)</f>
        <v>1</v>
      </c>
      <c r="B652">
        <f t="shared" ref="B652:B715" si="789">YEAR(C652)</f>
        <v>1900</v>
      </c>
      <c r="C652" s="73"/>
    </row>
    <row r="653" spans="1:179" ht="15.5" x14ac:dyDescent="0.35">
      <c r="A653">
        <f t="shared" si="788"/>
        <v>1</v>
      </c>
      <c r="B653">
        <f t="shared" si="789"/>
        <v>1900</v>
      </c>
      <c r="C653" s="73"/>
      <c r="FT653" s="78"/>
      <c r="FU653" s="132"/>
      <c r="FV653" s="4"/>
      <c r="FW653" s="155"/>
    </row>
    <row r="654" spans="1:179" ht="15.5" x14ac:dyDescent="0.35">
      <c r="A654">
        <f t="shared" si="788"/>
        <v>1</v>
      </c>
      <c r="B654">
        <f t="shared" si="789"/>
        <v>1900</v>
      </c>
      <c r="C654" s="73"/>
      <c r="FT654" s="78"/>
      <c r="FU654" s="132"/>
      <c r="FV654" s="4"/>
      <c r="FW654" s="155"/>
    </row>
    <row r="655" spans="1:179" ht="15.5" x14ac:dyDescent="0.35">
      <c r="A655">
        <f t="shared" si="788"/>
        <v>1</v>
      </c>
      <c r="B655">
        <f t="shared" si="789"/>
        <v>1900</v>
      </c>
      <c r="C655" s="73"/>
      <c r="FT655" s="78"/>
      <c r="FU655" s="132"/>
      <c r="FV655" s="4"/>
      <c r="FW655" s="155"/>
    </row>
    <row r="656" spans="1:179" ht="15.5" x14ac:dyDescent="0.35">
      <c r="A656">
        <f t="shared" si="788"/>
        <v>1</v>
      </c>
      <c r="B656">
        <f t="shared" si="789"/>
        <v>1900</v>
      </c>
      <c r="C656" s="73"/>
      <c r="FT656" s="78"/>
      <c r="FU656" s="132"/>
      <c r="FV656" s="4"/>
      <c r="FW656" s="155"/>
    </row>
    <row r="657" spans="1:179" ht="15.5" x14ac:dyDescent="0.35">
      <c r="A657">
        <f t="shared" si="788"/>
        <v>1</v>
      </c>
      <c r="B657">
        <f t="shared" si="789"/>
        <v>1900</v>
      </c>
      <c r="C657" s="73"/>
      <c r="FT657" s="78"/>
      <c r="FU657" s="132"/>
      <c r="FV657" s="4"/>
      <c r="FW657" s="155"/>
    </row>
    <row r="658" spans="1:179" ht="15.5" x14ac:dyDescent="0.35">
      <c r="A658">
        <f t="shared" si="788"/>
        <v>1</v>
      </c>
      <c r="B658">
        <f t="shared" si="789"/>
        <v>1900</v>
      </c>
      <c r="C658" s="73"/>
      <c r="FT658" s="78"/>
      <c r="FU658" s="132"/>
      <c r="FV658" s="4"/>
      <c r="FW658" s="155"/>
    </row>
    <row r="659" spans="1:179" ht="15.5" x14ac:dyDescent="0.35">
      <c r="A659">
        <f t="shared" si="788"/>
        <v>1</v>
      </c>
      <c r="B659">
        <f t="shared" si="789"/>
        <v>1900</v>
      </c>
      <c r="C659" s="73"/>
      <c r="FT659" s="78"/>
      <c r="FU659" s="132"/>
      <c r="FV659" s="4"/>
      <c r="FW659" s="155"/>
    </row>
    <row r="660" spans="1:179" ht="15.5" x14ac:dyDescent="0.35">
      <c r="A660">
        <f t="shared" si="788"/>
        <v>1</v>
      </c>
      <c r="B660">
        <f t="shared" si="789"/>
        <v>1900</v>
      </c>
      <c r="C660" s="73"/>
      <c r="FT660" s="78"/>
      <c r="FU660" s="132"/>
      <c r="FV660" s="4"/>
      <c r="FW660" s="155"/>
    </row>
    <row r="661" spans="1:179" ht="15.5" x14ac:dyDescent="0.35">
      <c r="A661">
        <f t="shared" si="788"/>
        <v>1</v>
      </c>
      <c r="B661">
        <f t="shared" si="789"/>
        <v>1900</v>
      </c>
      <c r="C661" s="73"/>
    </row>
    <row r="662" spans="1:179" ht="15.5" x14ac:dyDescent="0.35">
      <c r="A662">
        <f t="shared" si="788"/>
        <v>1</v>
      </c>
      <c r="B662">
        <f t="shared" si="789"/>
        <v>1900</v>
      </c>
      <c r="C662" s="73"/>
      <c r="FT662" s="78"/>
      <c r="FU662" s="132"/>
      <c r="FV662" s="4"/>
      <c r="FW662" s="155"/>
    </row>
    <row r="663" spans="1:179" ht="15.5" x14ac:dyDescent="0.35">
      <c r="A663">
        <f t="shared" si="788"/>
        <v>1</v>
      </c>
      <c r="B663">
        <f t="shared" si="789"/>
        <v>1900</v>
      </c>
      <c r="C663" s="73"/>
      <c r="FT663" s="78"/>
      <c r="FU663" s="132"/>
      <c r="FV663" s="4"/>
      <c r="FW663" s="155"/>
    </row>
    <row r="664" spans="1:179" ht="15.5" x14ac:dyDescent="0.35">
      <c r="A664">
        <f t="shared" si="788"/>
        <v>1</v>
      </c>
      <c r="B664">
        <f t="shared" si="789"/>
        <v>1900</v>
      </c>
      <c r="C664" s="73"/>
      <c r="FT664" s="78"/>
      <c r="FU664" s="132"/>
      <c r="FV664" s="4"/>
      <c r="FW664" s="155"/>
    </row>
    <row r="665" spans="1:179" ht="15.5" x14ac:dyDescent="0.35">
      <c r="A665">
        <f t="shared" si="788"/>
        <v>1</v>
      </c>
      <c r="B665">
        <f t="shared" si="789"/>
        <v>1900</v>
      </c>
      <c r="C665" s="73"/>
      <c r="FT665" s="78"/>
      <c r="FU665" s="132"/>
      <c r="FV665" s="4"/>
      <c r="FW665" s="155"/>
    </row>
    <row r="666" spans="1:179" ht="15.5" x14ac:dyDescent="0.35">
      <c r="A666">
        <f t="shared" si="788"/>
        <v>1</v>
      </c>
      <c r="B666">
        <f t="shared" si="789"/>
        <v>1900</v>
      </c>
      <c r="C666" s="73"/>
    </row>
    <row r="667" spans="1:179" ht="15.5" x14ac:dyDescent="0.35">
      <c r="A667">
        <f t="shared" si="788"/>
        <v>1</v>
      </c>
      <c r="B667">
        <f t="shared" si="789"/>
        <v>1900</v>
      </c>
      <c r="C667" s="73"/>
      <c r="FT667" s="78"/>
      <c r="FU667" s="132"/>
      <c r="FV667" s="4"/>
      <c r="FW667" s="155"/>
    </row>
    <row r="668" spans="1:179" ht="15.5" x14ac:dyDescent="0.35">
      <c r="A668">
        <f t="shared" si="788"/>
        <v>1</v>
      </c>
      <c r="B668">
        <f t="shared" si="789"/>
        <v>1900</v>
      </c>
      <c r="C668" s="73"/>
      <c r="FT668" s="78"/>
      <c r="FU668" s="132"/>
      <c r="FV668" s="4"/>
      <c r="FW668" s="155"/>
    </row>
    <row r="669" spans="1:179" ht="15.5" x14ac:dyDescent="0.35">
      <c r="A669">
        <f t="shared" si="788"/>
        <v>1</v>
      </c>
      <c r="B669">
        <f t="shared" si="789"/>
        <v>1900</v>
      </c>
      <c r="C669" s="73"/>
      <c r="FT669" s="78"/>
      <c r="FU669" s="132"/>
      <c r="FV669" s="4"/>
      <c r="FW669" s="155"/>
    </row>
    <row r="670" spans="1:179" ht="15.5" x14ac:dyDescent="0.35">
      <c r="A670">
        <f t="shared" si="788"/>
        <v>1</v>
      </c>
      <c r="B670">
        <f t="shared" si="789"/>
        <v>1900</v>
      </c>
      <c r="C670" s="73"/>
      <c r="FT670" s="78"/>
      <c r="FU670" s="132"/>
      <c r="FV670" s="4"/>
      <c r="FW670" s="155"/>
    </row>
    <row r="671" spans="1:179" ht="15.5" x14ac:dyDescent="0.35">
      <c r="A671">
        <f t="shared" si="788"/>
        <v>1</v>
      </c>
      <c r="B671">
        <f t="shared" si="789"/>
        <v>1900</v>
      </c>
      <c r="C671" s="73"/>
    </row>
    <row r="672" spans="1:179" ht="15.5" x14ac:dyDescent="0.35">
      <c r="A672">
        <f t="shared" si="788"/>
        <v>1</v>
      </c>
      <c r="B672">
        <f t="shared" si="789"/>
        <v>1900</v>
      </c>
      <c r="C672" s="73"/>
      <c r="FT672" s="78"/>
      <c r="FU672" s="132"/>
      <c r="FV672" s="4"/>
      <c r="FW672" s="155"/>
    </row>
    <row r="673" spans="1:179" ht="15.5" x14ac:dyDescent="0.35">
      <c r="A673">
        <f t="shared" si="788"/>
        <v>1</v>
      </c>
      <c r="B673">
        <f t="shared" si="789"/>
        <v>1900</v>
      </c>
      <c r="C673" s="73"/>
      <c r="FT673" s="78"/>
      <c r="FU673" s="132"/>
      <c r="FV673" s="4"/>
      <c r="FW673" s="155"/>
    </row>
    <row r="674" spans="1:179" ht="15.5" x14ac:dyDescent="0.35">
      <c r="A674">
        <f t="shared" si="788"/>
        <v>1</v>
      </c>
      <c r="B674">
        <f t="shared" si="789"/>
        <v>1900</v>
      </c>
      <c r="C674" s="73"/>
      <c r="FT674" s="78"/>
      <c r="FU674" s="132"/>
      <c r="FV674" s="4"/>
      <c r="FW674" s="155"/>
    </row>
    <row r="675" spans="1:179" ht="15.5" x14ac:dyDescent="0.35">
      <c r="A675">
        <f t="shared" si="788"/>
        <v>1</v>
      </c>
      <c r="B675">
        <f t="shared" si="789"/>
        <v>1900</v>
      </c>
      <c r="C675" s="73"/>
      <c r="FT675" s="78"/>
      <c r="FU675" s="132"/>
      <c r="FV675" s="4"/>
      <c r="FW675" s="155"/>
    </row>
    <row r="676" spans="1:179" ht="15.5" x14ac:dyDescent="0.35">
      <c r="A676">
        <f t="shared" si="788"/>
        <v>1</v>
      </c>
      <c r="B676">
        <f t="shared" si="789"/>
        <v>1900</v>
      </c>
      <c r="C676" s="73"/>
      <c r="FT676" s="78"/>
      <c r="FU676" s="132"/>
      <c r="FV676" s="4"/>
      <c r="FW676" s="155"/>
    </row>
    <row r="677" spans="1:179" ht="15.5" x14ac:dyDescent="0.35">
      <c r="A677">
        <f t="shared" si="788"/>
        <v>1</v>
      </c>
      <c r="B677">
        <f t="shared" si="789"/>
        <v>1900</v>
      </c>
      <c r="C677" s="73"/>
    </row>
    <row r="678" spans="1:179" ht="15.5" x14ac:dyDescent="0.35">
      <c r="A678">
        <f t="shared" si="788"/>
        <v>1</v>
      </c>
      <c r="B678">
        <f t="shared" si="789"/>
        <v>1900</v>
      </c>
      <c r="C678" s="73"/>
      <c r="FT678" s="78"/>
      <c r="FU678" s="132"/>
      <c r="FV678" s="4"/>
      <c r="FW678" s="155"/>
    </row>
    <row r="679" spans="1:179" ht="15.5" x14ac:dyDescent="0.35">
      <c r="A679">
        <f t="shared" si="788"/>
        <v>1</v>
      </c>
      <c r="B679">
        <f t="shared" si="789"/>
        <v>1900</v>
      </c>
      <c r="C679" s="73"/>
      <c r="FT679" s="78"/>
      <c r="FU679" s="132"/>
      <c r="FV679" s="4"/>
      <c r="FW679" s="155"/>
    </row>
    <row r="680" spans="1:179" ht="15.5" x14ac:dyDescent="0.35">
      <c r="A680">
        <f t="shared" si="788"/>
        <v>1</v>
      </c>
      <c r="B680">
        <f t="shared" si="789"/>
        <v>1900</v>
      </c>
      <c r="C680" s="73"/>
      <c r="FT680" s="78"/>
      <c r="FU680" s="132"/>
      <c r="FV680" s="4"/>
      <c r="FW680" s="155"/>
    </row>
    <row r="681" spans="1:179" ht="15.5" x14ac:dyDescent="0.35">
      <c r="A681">
        <f t="shared" si="788"/>
        <v>1</v>
      </c>
      <c r="B681">
        <f t="shared" si="789"/>
        <v>1900</v>
      </c>
      <c r="C681" s="73"/>
    </row>
    <row r="682" spans="1:179" ht="15.5" x14ac:dyDescent="0.35">
      <c r="A682">
        <f t="shared" si="788"/>
        <v>1</v>
      </c>
      <c r="B682">
        <f t="shared" si="789"/>
        <v>1900</v>
      </c>
      <c r="C682" s="73"/>
      <c r="FT682" s="78"/>
      <c r="FU682" s="132"/>
      <c r="FV682" s="4"/>
      <c r="FW682" s="155"/>
    </row>
    <row r="683" spans="1:179" ht="15.5" x14ac:dyDescent="0.35">
      <c r="A683">
        <f t="shared" si="788"/>
        <v>1</v>
      </c>
      <c r="B683">
        <f t="shared" si="789"/>
        <v>1900</v>
      </c>
      <c r="C683" s="73"/>
      <c r="FT683" s="78"/>
      <c r="FU683" s="132"/>
      <c r="FV683" s="4"/>
      <c r="FW683" s="155"/>
    </row>
    <row r="684" spans="1:179" ht="15.5" x14ac:dyDescent="0.35">
      <c r="A684">
        <f t="shared" si="788"/>
        <v>1</v>
      </c>
      <c r="B684">
        <f t="shared" si="789"/>
        <v>1900</v>
      </c>
      <c r="C684" s="73"/>
      <c r="FT684" s="78"/>
      <c r="FU684" s="132"/>
      <c r="FV684" s="4"/>
      <c r="FW684" s="155"/>
    </row>
    <row r="685" spans="1:179" ht="15.5" x14ac:dyDescent="0.35">
      <c r="A685">
        <f t="shared" si="788"/>
        <v>1</v>
      </c>
      <c r="B685">
        <f t="shared" si="789"/>
        <v>1900</v>
      </c>
      <c r="C685" s="73"/>
      <c r="D685" s="3"/>
    </row>
    <row r="686" spans="1:179" ht="15.5" x14ac:dyDescent="0.35">
      <c r="A686">
        <f t="shared" si="788"/>
        <v>1</v>
      </c>
      <c r="B686">
        <f t="shared" si="789"/>
        <v>1900</v>
      </c>
      <c r="C686" s="73"/>
      <c r="D686" s="3"/>
    </row>
    <row r="687" spans="1:179" ht="15.5" x14ac:dyDescent="0.35">
      <c r="A687">
        <f t="shared" si="788"/>
        <v>1</v>
      </c>
      <c r="B687">
        <f t="shared" si="789"/>
        <v>1900</v>
      </c>
      <c r="C687" s="73"/>
      <c r="FT687" s="78"/>
      <c r="FU687" s="132"/>
      <c r="FV687" s="4"/>
      <c r="FW687" s="155"/>
    </row>
    <row r="688" spans="1:179" ht="15.5" x14ac:dyDescent="0.35">
      <c r="A688">
        <f t="shared" si="788"/>
        <v>1</v>
      </c>
      <c r="B688">
        <f t="shared" si="789"/>
        <v>1900</v>
      </c>
      <c r="C688" s="73"/>
      <c r="FT688" s="78"/>
      <c r="FU688" s="132"/>
      <c r="FV688" s="4"/>
      <c r="FW688" s="155"/>
    </row>
    <row r="689" spans="1:179" ht="15.5" x14ac:dyDescent="0.35">
      <c r="A689">
        <f t="shared" si="788"/>
        <v>1</v>
      </c>
      <c r="B689">
        <f t="shared" si="789"/>
        <v>1900</v>
      </c>
      <c r="C689" s="73"/>
      <c r="FT689" s="78"/>
      <c r="FU689" s="132"/>
      <c r="FV689" s="4"/>
      <c r="FW689" s="155"/>
    </row>
    <row r="690" spans="1:179" ht="15.5" x14ac:dyDescent="0.35">
      <c r="A690">
        <f t="shared" si="788"/>
        <v>1</v>
      </c>
      <c r="B690">
        <f t="shared" si="789"/>
        <v>1900</v>
      </c>
      <c r="C690" s="73"/>
      <c r="FT690" s="78"/>
      <c r="FU690" s="132"/>
      <c r="FV690" s="4"/>
      <c r="FW690" s="155"/>
    </row>
    <row r="691" spans="1:179" ht="15.5" x14ac:dyDescent="0.35">
      <c r="A691">
        <f t="shared" si="788"/>
        <v>1</v>
      </c>
      <c r="B691">
        <f t="shared" si="789"/>
        <v>1900</v>
      </c>
      <c r="C691" s="73"/>
      <c r="FT691" s="78"/>
      <c r="FU691" s="132"/>
      <c r="FV691" s="4"/>
      <c r="FW691" s="155"/>
    </row>
    <row r="692" spans="1:179" ht="15.5" x14ac:dyDescent="0.35">
      <c r="A692">
        <f t="shared" si="788"/>
        <v>1</v>
      </c>
      <c r="B692">
        <f t="shared" si="789"/>
        <v>1900</v>
      </c>
      <c r="C692" s="73"/>
    </row>
    <row r="693" spans="1:179" ht="15.5" x14ac:dyDescent="0.35">
      <c r="A693">
        <f t="shared" si="788"/>
        <v>1</v>
      </c>
      <c r="B693">
        <f t="shared" si="789"/>
        <v>1900</v>
      </c>
      <c r="C693" s="73"/>
      <c r="FT693" s="78"/>
      <c r="FU693" s="132"/>
      <c r="FV693" s="4"/>
      <c r="FW693" s="155"/>
    </row>
    <row r="694" spans="1:179" ht="15.5" x14ac:dyDescent="0.35">
      <c r="A694">
        <f t="shared" si="788"/>
        <v>1</v>
      </c>
      <c r="B694">
        <f t="shared" si="789"/>
        <v>1900</v>
      </c>
      <c r="C694" s="73"/>
      <c r="FT694" s="78"/>
      <c r="FU694" s="132"/>
      <c r="FV694" s="4"/>
      <c r="FW694" s="155"/>
    </row>
    <row r="695" spans="1:179" ht="15.5" x14ac:dyDescent="0.35">
      <c r="A695">
        <f t="shared" si="788"/>
        <v>1</v>
      </c>
      <c r="B695">
        <f t="shared" si="789"/>
        <v>1900</v>
      </c>
      <c r="C695" s="73"/>
      <c r="FT695" s="78"/>
      <c r="FU695" s="132"/>
      <c r="FV695" s="4"/>
      <c r="FW695" s="155"/>
    </row>
    <row r="696" spans="1:179" ht="15.5" x14ac:dyDescent="0.35">
      <c r="A696">
        <f t="shared" si="788"/>
        <v>1</v>
      </c>
      <c r="B696">
        <f t="shared" si="789"/>
        <v>1900</v>
      </c>
      <c r="C696" s="73"/>
    </row>
    <row r="697" spans="1:179" ht="15.5" x14ac:dyDescent="0.35">
      <c r="A697">
        <f t="shared" si="788"/>
        <v>1</v>
      </c>
      <c r="B697">
        <f t="shared" si="789"/>
        <v>1900</v>
      </c>
      <c r="C697" s="73"/>
      <c r="FT697" s="78"/>
      <c r="FU697" s="132"/>
      <c r="FV697" s="4"/>
      <c r="FW697" s="155"/>
    </row>
    <row r="698" spans="1:179" ht="15.5" x14ac:dyDescent="0.35">
      <c r="A698">
        <f t="shared" si="788"/>
        <v>1</v>
      </c>
      <c r="B698">
        <f t="shared" si="789"/>
        <v>1900</v>
      </c>
      <c r="C698" s="73"/>
      <c r="FT698" s="78"/>
      <c r="FU698" s="132"/>
      <c r="FV698" s="4"/>
      <c r="FW698" s="155"/>
    </row>
    <row r="699" spans="1:179" ht="15.5" x14ac:dyDescent="0.35">
      <c r="A699">
        <f t="shared" si="788"/>
        <v>1</v>
      </c>
      <c r="B699">
        <f t="shared" si="789"/>
        <v>1900</v>
      </c>
      <c r="C699" s="73"/>
      <c r="FT699" s="78"/>
      <c r="FU699" s="132"/>
      <c r="FV699" s="4"/>
      <c r="FW699" s="155"/>
    </row>
    <row r="700" spans="1:179" ht="15.5" x14ac:dyDescent="0.35">
      <c r="A700">
        <f t="shared" si="788"/>
        <v>1</v>
      </c>
      <c r="B700">
        <f t="shared" si="789"/>
        <v>1900</v>
      </c>
      <c r="C700" s="73"/>
    </row>
    <row r="701" spans="1:179" ht="15.5" x14ac:dyDescent="0.35">
      <c r="A701">
        <f t="shared" si="788"/>
        <v>1</v>
      </c>
      <c r="B701">
        <f t="shared" si="789"/>
        <v>1900</v>
      </c>
      <c r="C701" s="73"/>
      <c r="FT701" s="78"/>
      <c r="FU701" s="132"/>
      <c r="FV701" s="4"/>
      <c r="FW701" s="155"/>
    </row>
    <row r="702" spans="1:179" ht="15.5" x14ac:dyDescent="0.35">
      <c r="A702">
        <f t="shared" si="788"/>
        <v>1</v>
      </c>
      <c r="B702">
        <f t="shared" si="789"/>
        <v>1900</v>
      </c>
      <c r="C702" s="73"/>
      <c r="FT702" s="78"/>
      <c r="FU702" s="132"/>
      <c r="FV702" s="4"/>
      <c r="FW702" s="155"/>
    </row>
    <row r="703" spans="1:179" ht="15.5" x14ac:dyDescent="0.35">
      <c r="A703">
        <f t="shared" si="788"/>
        <v>1</v>
      </c>
      <c r="B703">
        <f t="shared" si="789"/>
        <v>1900</v>
      </c>
      <c r="C703" s="73"/>
      <c r="FT703" s="78"/>
      <c r="FU703" s="132"/>
      <c r="FV703" s="4"/>
      <c r="FW703" s="155"/>
    </row>
    <row r="704" spans="1:179" ht="15.5" x14ac:dyDescent="0.35">
      <c r="A704">
        <f t="shared" si="788"/>
        <v>1</v>
      </c>
      <c r="B704">
        <f t="shared" si="789"/>
        <v>1900</v>
      </c>
      <c r="C704" s="73"/>
    </row>
    <row r="705" spans="1:179" ht="15.5" x14ac:dyDescent="0.35">
      <c r="A705">
        <f t="shared" si="788"/>
        <v>1</v>
      </c>
      <c r="B705">
        <f t="shared" si="789"/>
        <v>1900</v>
      </c>
      <c r="C705" s="73"/>
      <c r="FT705" s="78"/>
      <c r="FU705" s="132"/>
      <c r="FV705" s="4"/>
      <c r="FW705" s="155"/>
    </row>
    <row r="706" spans="1:179" ht="15.5" x14ac:dyDescent="0.35">
      <c r="A706">
        <f t="shared" si="788"/>
        <v>1</v>
      </c>
      <c r="B706">
        <f t="shared" si="789"/>
        <v>1900</v>
      </c>
      <c r="C706" s="73"/>
      <c r="FT706" s="78"/>
      <c r="FU706" s="132"/>
      <c r="FV706" s="4"/>
      <c r="FW706" s="155"/>
    </row>
    <row r="707" spans="1:179" ht="15.5" x14ac:dyDescent="0.35">
      <c r="A707">
        <f t="shared" si="788"/>
        <v>1</v>
      </c>
      <c r="B707">
        <f t="shared" si="789"/>
        <v>1900</v>
      </c>
      <c r="C707" s="73"/>
      <c r="FT707" s="78"/>
      <c r="FU707" s="132"/>
      <c r="FV707" s="4"/>
      <c r="FW707" s="155"/>
    </row>
    <row r="708" spans="1:179" ht="15.5" x14ac:dyDescent="0.35">
      <c r="A708">
        <f t="shared" si="788"/>
        <v>1</v>
      </c>
      <c r="B708">
        <f t="shared" si="789"/>
        <v>1900</v>
      </c>
      <c r="C708" s="73"/>
      <c r="FT708" s="78"/>
      <c r="FU708" s="132"/>
      <c r="FV708" s="4"/>
      <c r="FW708" s="155"/>
    </row>
    <row r="709" spans="1:179" ht="15.5" x14ac:dyDescent="0.35">
      <c r="A709">
        <f t="shared" si="788"/>
        <v>1</v>
      </c>
      <c r="B709">
        <f t="shared" si="789"/>
        <v>1900</v>
      </c>
      <c r="C709" s="73"/>
    </row>
    <row r="710" spans="1:179" ht="15.5" x14ac:dyDescent="0.35">
      <c r="A710">
        <f t="shared" si="788"/>
        <v>1</v>
      </c>
      <c r="B710">
        <f t="shared" si="789"/>
        <v>1900</v>
      </c>
      <c r="C710" s="73"/>
      <c r="FT710" s="78"/>
      <c r="FU710" s="132"/>
      <c r="FV710" s="4"/>
      <c r="FW710" s="155"/>
    </row>
    <row r="711" spans="1:179" ht="15.5" x14ac:dyDescent="0.35">
      <c r="A711">
        <f t="shared" si="788"/>
        <v>1</v>
      </c>
      <c r="B711">
        <f t="shared" si="789"/>
        <v>1900</v>
      </c>
      <c r="C711" s="73"/>
      <c r="FT711" s="78"/>
      <c r="FU711" s="132"/>
      <c r="FV711" s="4"/>
      <c r="FW711" s="155"/>
    </row>
    <row r="712" spans="1:179" ht="15.5" x14ac:dyDescent="0.35">
      <c r="A712">
        <f t="shared" si="788"/>
        <v>1</v>
      </c>
      <c r="B712">
        <f t="shared" si="789"/>
        <v>1900</v>
      </c>
      <c r="C712" s="73"/>
      <c r="FT712" s="78"/>
      <c r="FU712" s="132"/>
      <c r="FV712" s="4"/>
      <c r="FW712" s="155"/>
    </row>
    <row r="713" spans="1:179" ht="15.5" x14ac:dyDescent="0.35">
      <c r="A713">
        <f t="shared" si="788"/>
        <v>1</v>
      </c>
      <c r="B713">
        <f t="shared" si="789"/>
        <v>1900</v>
      </c>
      <c r="C713" s="73"/>
    </row>
    <row r="714" spans="1:179" ht="15.5" x14ac:dyDescent="0.35">
      <c r="A714">
        <f t="shared" si="788"/>
        <v>1</v>
      </c>
      <c r="B714">
        <f t="shared" si="789"/>
        <v>1900</v>
      </c>
      <c r="C714" s="73"/>
      <c r="FT714" s="78"/>
      <c r="FU714" s="132"/>
      <c r="FV714" s="4"/>
      <c r="FW714" s="155"/>
    </row>
    <row r="715" spans="1:179" ht="15.5" x14ac:dyDescent="0.35">
      <c r="A715">
        <f t="shared" si="788"/>
        <v>1</v>
      </c>
      <c r="B715">
        <f t="shared" si="789"/>
        <v>1900</v>
      </c>
      <c r="C715" s="73"/>
      <c r="FT715" s="78"/>
      <c r="FU715" s="132"/>
      <c r="FV715" s="4"/>
      <c r="FW715" s="155"/>
    </row>
    <row r="716" spans="1:179" ht="15.5" x14ac:dyDescent="0.35">
      <c r="A716">
        <f t="shared" ref="A716:A779" si="790">MONTH(C716)</f>
        <v>1</v>
      </c>
      <c r="B716">
        <f t="shared" ref="B716:B779" si="791">YEAR(C716)</f>
        <v>1900</v>
      </c>
      <c r="C716" s="73"/>
      <c r="FT716" s="78"/>
      <c r="FU716" s="132"/>
      <c r="FV716" s="4"/>
      <c r="FW716" s="155"/>
    </row>
    <row r="717" spans="1:179" ht="15.5" x14ac:dyDescent="0.35">
      <c r="A717">
        <f t="shared" si="790"/>
        <v>1</v>
      </c>
      <c r="B717">
        <f t="shared" si="791"/>
        <v>1900</v>
      </c>
      <c r="C717" s="73"/>
      <c r="FT717" s="78"/>
      <c r="FU717" s="132"/>
      <c r="FV717" s="4"/>
      <c r="FW717" s="155"/>
    </row>
    <row r="718" spans="1:179" ht="15.5" x14ac:dyDescent="0.35">
      <c r="A718">
        <f t="shared" si="790"/>
        <v>1</v>
      </c>
      <c r="B718">
        <f t="shared" si="791"/>
        <v>1900</v>
      </c>
      <c r="C718" s="73"/>
    </row>
    <row r="719" spans="1:179" ht="15.5" x14ac:dyDescent="0.35">
      <c r="A719">
        <f t="shared" si="790"/>
        <v>1</v>
      </c>
      <c r="B719">
        <f t="shared" si="791"/>
        <v>1900</v>
      </c>
      <c r="C719" s="73"/>
      <c r="FT719" s="78"/>
      <c r="FU719" s="132"/>
      <c r="FV719" s="4"/>
      <c r="FW719" s="155"/>
    </row>
    <row r="720" spans="1:179" ht="15.5" x14ac:dyDescent="0.35">
      <c r="A720">
        <f t="shared" si="790"/>
        <v>1</v>
      </c>
      <c r="B720">
        <f t="shared" si="791"/>
        <v>1900</v>
      </c>
      <c r="C720" s="73"/>
      <c r="FT720" s="78"/>
      <c r="FU720" s="132"/>
      <c r="FV720" s="4"/>
      <c r="FW720" s="155"/>
    </row>
    <row r="721" spans="1:179" ht="15.5" x14ac:dyDescent="0.35">
      <c r="A721">
        <f t="shared" si="790"/>
        <v>1</v>
      </c>
      <c r="B721">
        <f t="shared" si="791"/>
        <v>1900</v>
      </c>
      <c r="C721" s="73"/>
      <c r="FT721" s="78"/>
      <c r="FU721" s="132"/>
      <c r="FV721" s="4"/>
      <c r="FW721" s="155"/>
    </row>
    <row r="722" spans="1:179" ht="15.5" x14ac:dyDescent="0.35">
      <c r="A722">
        <f t="shared" si="790"/>
        <v>1</v>
      </c>
      <c r="B722">
        <f t="shared" si="791"/>
        <v>1900</v>
      </c>
      <c r="C722" s="73"/>
      <c r="FT722" s="78"/>
      <c r="FU722" s="132"/>
      <c r="FV722" s="4"/>
      <c r="FW722" s="155"/>
    </row>
    <row r="723" spans="1:179" ht="15.5" x14ac:dyDescent="0.35">
      <c r="A723">
        <f t="shared" si="790"/>
        <v>1</v>
      </c>
      <c r="B723">
        <f t="shared" si="791"/>
        <v>1900</v>
      </c>
      <c r="C723" s="73"/>
      <c r="FT723" s="78"/>
      <c r="FU723" s="132"/>
      <c r="FV723" s="4"/>
      <c r="FW723" s="155"/>
    </row>
    <row r="724" spans="1:179" ht="15.5" x14ac:dyDescent="0.35">
      <c r="A724">
        <f t="shared" si="790"/>
        <v>1</v>
      </c>
      <c r="B724">
        <f t="shared" si="791"/>
        <v>1900</v>
      </c>
      <c r="C724" s="73"/>
    </row>
    <row r="725" spans="1:179" ht="15.5" x14ac:dyDescent="0.35">
      <c r="A725">
        <f t="shared" si="790"/>
        <v>1</v>
      </c>
      <c r="B725">
        <f t="shared" si="791"/>
        <v>1900</v>
      </c>
      <c r="C725" s="73"/>
      <c r="FT725" s="78"/>
      <c r="FU725" s="132"/>
      <c r="FV725" s="4"/>
      <c r="FW725" s="155"/>
    </row>
    <row r="726" spans="1:179" ht="15.5" x14ac:dyDescent="0.35">
      <c r="A726">
        <f t="shared" si="790"/>
        <v>1</v>
      </c>
      <c r="B726">
        <f t="shared" si="791"/>
        <v>1900</v>
      </c>
      <c r="C726" s="73"/>
      <c r="FT726" s="78"/>
      <c r="FU726" s="132"/>
      <c r="FV726" s="4"/>
      <c r="FW726" s="155"/>
    </row>
    <row r="727" spans="1:179" ht="15.5" x14ac:dyDescent="0.35">
      <c r="A727">
        <f t="shared" si="790"/>
        <v>1</v>
      </c>
      <c r="B727">
        <f t="shared" si="791"/>
        <v>1900</v>
      </c>
      <c r="C727" s="73"/>
      <c r="FT727" s="78"/>
      <c r="FU727" s="132"/>
      <c r="FV727" s="4"/>
      <c r="FW727" s="155"/>
    </row>
    <row r="728" spans="1:179" ht="15.5" x14ac:dyDescent="0.35">
      <c r="A728">
        <f t="shared" si="790"/>
        <v>1</v>
      </c>
      <c r="B728">
        <f t="shared" si="791"/>
        <v>1900</v>
      </c>
      <c r="C728" s="73"/>
      <c r="FT728" s="78"/>
      <c r="FU728" s="132"/>
      <c r="FV728" s="4"/>
      <c r="FW728" s="155"/>
    </row>
    <row r="729" spans="1:179" ht="15.5" x14ac:dyDescent="0.35">
      <c r="A729">
        <f t="shared" si="790"/>
        <v>1</v>
      </c>
      <c r="B729">
        <f t="shared" si="791"/>
        <v>1900</v>
      </c>
      <c r="C729" s="73"/>
      <c r="FT729" s="78"/>
      <c r="FU729" s="132"/>
      <c r="FV729" s="4"/>
      <c r="FW729" s="155"/>
    </row>
    <row r="730" spans="1:179" ht="15.5" x14ac:dyDescent="0.35">
      <c r="A730">
        <f t="shared" si="790"/>
        <v>1</v>
      </c>
      <c r="B730">
        <f t="shared" si="791"/>
        <v>1900</v>
      </c>
      <c r="C730" s="73"/>
    </row>
    <row r="731" spans="1:179" ht="15.5" x14ac:dyDescent="0.35">
      <c r="A731">
        <f t="shared" si="790"/>
        <v>1</v>
      </c>
      <c r="B731">
        <f t="shared" si="791"/>
        <v>1900</v>
      </c>
      <c r="C731" s="73"/>
      <c r="FT731" s="78"/>
      <c r="FU731" s="132"/>
      <c r="FV731" s="4"/>
      <c r="FW731" s="155"/>
    </row>
    <row r="732" spans="1:179" ht="15.5" x14ac:dyDescent="0.35">
      <c r="A732">
        <f t="shared" si="790"/>
        <v>1</v>
      </c>
      <c r="B732">
        <f t="shared" si="791"/>
        <v>1900</v>
      </c>
      <c r="C732" s="73"/>
      <c r="FT732" s="78"/>
      <c r="FU732" s="132"/>
      <c r="FV732" s="4"/>
      <c r="FW732" s="155"/>
    </row>
    <row r="733" spans="1:179" ht="15.5" x14ac:dyDescent="0.35">
      <c r="A733">
        <f t="shared" si="790"/>
        <v>1</v>
      </c>
      <c r="B733">
        <f t="shared" si="791"/>
        <v>1900</v>
      </c>
      <c r="C733" s="73"/>
    </row>
    <row r="734" spans="1:179" ht="15.5" x14ac:dyDescent="0.35">
      <c r="A734">
        <f t="shared" si="790"/>
        <v>1</v>
      </c>
      <c r="B734">
        <f t="shared" si="791"/>
        <v>1900</v>
      </c>
      <c r="C734" s="73"/>
      <c r="FT734" s="78"/>
      <c r="FU734" s="132"/>
      <c r="FV734" s="4"/>
      <c r="FW734" s="155"/>
    </row>
    <row r="735" spans="1:179" ht="15.5" x14ac:dyDescent="0.35">
      <c r="A735">
        <f t="shared" si="790"/>
        <v>1</v>
      </c>
      <c r="B735">
        <f t="shared" si="791"/>
        <v>1900</v>
      </c>
      <c r="C735" s="73"/>
      <c r="FT735" s="78"/>
      <c r="FU735" s="132"/>
      <c r="FV735" s="4"/>
      <c r="FW735" s="155"/>
    </row>
    <row r="736" spans="1:179" ht="15.5" x14ac:dyDescent="0.35">
      <c r="A736">
        <f t="shared" si="790"/>
        <v>1</v>
      </c>
      <c r="B736">
        <f t="shared" si="791"/>
        <v>1900</v>
      </c>
      <c r="C736" s="73"/>
      <c r="FT736" s="78"/>
      <c r="FU736" s="132"/>
      <c r="FV736" s="4"/>
      <c r="FW736" s="155"/>
    </row>
    <row r="737" spans="1:199" ht="15.5" x14ac:dyDescent="0.35">
      <c r="A737">
        <f t="shared" si="790"/>
        <v>1</v>
      </c>
      <c r="B737">
        <f t="shared" si="791"/>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5" x14ac:dyDescent="0.35">
      <c r="A738">
        <f t="shared" si="790"/>
        <v>1</v>
      </c>
      <c r="B738">
        <f t="shared" si="791"/>
        <v>1900</v>
      </c>
      <c r="C738" s="73"/>
    </row>
    <row r="739" spans="1:199" ht="15.5" x14ac:dyDescent="0.35">
      <c r="A739">
        <f t="shared" si="790"/>
        <v>1</v>
      </c>
      <c r="B739">
        <f t="shared" si="791"/>
        <v>1900</v>
      </c>
      <c r="C739" s="73"/>
      <c r="FT739" s="158"/>
      <c r="FU739" s="158"/>
      <c r="FV739" s="159"/>
      <c r="FW739" s="160"/>
    </row>
    <row r="740" spans="1:199" ht="15.5" x14ac:dyDescent="0.35">
      <c r="A740">
        <f t="shared" si="790"/>
        <v>1</v>
      </c>
      <c r="B740">
        <f t="shared" si="791"/>
        <v>1900</v>
      </c>
      <c r="C740" s="73"/>
    </row>
    <row r="741" spans="1:199" ht="15.5" x14ac:dyDescent="0.35">
      <c r="A741">
        <f t="shared" si="790"/>
        <v>1</v>
      </c>
      <c r="B741">
        <f t="shared" si="791"/>
        <v>1900</v>
      </c>
      <c r="C741" s="73"/>
    </row>
    <row r="742" spans="1:199" ht="15.5" x14ac:dyDescent="0.35">
      <c r="A742">
        <f t="shared" si="790"/>
        <v>1</v>
      </c>
      <c r="B742">
        <f t="shared" si="791"/>
        <v>1900</v>
      </c>
      <c r="C742" s="73"/>
    </row>
    <row r="743" spans="1:199" ht="15.5" x14ac:dyDescent="0.35">
      <c r="A743">
        <f t="shared" si="790"/>
        <v>1</v>
      </c>
      <c r="B743">
        <f t="shared" si="791"/>
        <v>1900</v>
      </c>
      <c r="C743" s="73"/>
    </row>
    <row r="744" spans="1:199" ht="15.5" x14ac:dyDescent="0.35">
      <c r="A744">
        <f t="shared" si="790"/>
        <v>1</v>
      </c>
      <c r="B744">
        <f t="shared" si="791"/>
        <v>1900</v>
      </c>
      <c r="C744" s="73"/>
    </row>
    <row r="745" spans="1:199" ht="15.5" x14ac:dyDescent="0.35">
      <c r="A745">
        <f t="shared" si="790"/>
        <v>1</v>
      </c>
      <c r="B745">
        <f t="shared" si="791"/>
        <v>1900</v>
      </c>
      <c r="C745" s="73"/>
    </row>
    <row r="746" spans="1:199" ht="15.5" x14ac:dyDescent="0.35">
      <c r="A746">
        <f t="shared" si="790"/>
        <v>1</v>
      </c>
      <c r="B746">
        <f t="shared" si="791"/>
        <v>1900</v>
      </c>
      <c r="C746" s="73"/>
    </row>
    <row r="747" spans="1:199" ht="15.5" x14ac:dyDescent="0.35">
      <c r="A747">
        <f t="shared" si="790"/>
        <v>1</v>
      </c>
      <c r="B747">
        <f t="shared" si="791"/>
        <v>1900</v>
      </c>
      <c r="C747" s="73"/>
    </row>
    <row r="748" spans="1:199" ht="15.5" x14ac:dyDescent="0.35">
      <c r="A748">
        <f t="shared" si="790"/>
        <v>1</v>
      </c>
      <c r="B748">
        <f t="shared" si="791"/>
        <v>1900</v>
      </c>
      <c r="C748" s="73"/>
    </row>
    <row r="749" spans="1:199" ht="15.5" x14ac:dyDescent="0.35">
      <c r="A749">
        <f t="shared" si="790"/>
        <v>1</v>
      </c>
      <c r="B749">
        <f t="shared" si="791"/>
        <v>1900</v>
      </c>
      <c r="C749" s="73"/>
    </row>
    <row r="750" spans="1:199" ht="15.5" x14ac:dyDescent="0.35">
      <c r="A750">
        <f t="shared" si="790"/>
        <v>1</v>
      </c>
      <c r="B750">
        <f t="shared" si="791"/>
        <v>1900</v>
      </c>
      <c r="C750" s="73"/>
    </row>
    <row r="751" spans="1:199" ht="15.5" x14ac:dyDescent="0.35">
      <c r="A751">
        <f t="shared" si="790"/>
        <v>1</v>
      </c>
      <c r="B751">
        <f t="shared" si="791"/>
        <v>1900</v>
      </c>
      <c r="C751" s="73"/>
    </row>
    <row r="752" spans="1:199" ht="15.5" x14ac:dyDescent="0.35">
      <c r="A752">
        <f t="shared" si="790"/>
        <v>1</v>
      </c>
      <c r="B752">
        <f t="shared" si="791"/>
        <v>1900</v>
      </c>
      <c r="C752" s="73"/>
    </row>
    <row r="753" spans="1:199" ht="15.5" x14ac:dyDescent="0.35">
      <c r="A753">
        <f t="shared" si="790"/>
        <v>1</v>
      </c>
      <c r="B753">
        <f t="shared" si="791"/>
        <v>1900</v>
      </c>
      <c r="C753" s="73"/>
    </row>
    <row r="754" spans="1:199" ht="15.5" x14ac:dyDescent="0.35">
      <c r="A754">
        <f t="shared" si="790"/>
        <v>1</v>
      </c>
      <c r="B754">
        <f t="shared" si="791"/>
        <v>1900</v>
      </c>
      <c r="C754" s="73"/>
    </row>
    <row r="755" spans="1:199" ht="15.5" x14ac:dyDescent="0.35">
      <c r="A755">
        <f t="shared" si="790"/>
        <v>1</v>
      </c>
      <c r="B755">
        <f t="shared" si="791"/>
        <v>1900</v>
      </c>
      <c r="C755" s="73"/>
    </row>
    <row r="756" spans="1:199" ht="15.5" x14ac:dyDescent="0.35">
      <c r="A756">
        <f t="shared" si="790"/>
        <v>1</v>
      </c>
      <c r="B756">
        <f t="shared" si="791"/>
        <v>1900</v>
      </c>
      <c r="C756" s="73"/>
    </row>
    <row r="757" spans="1:199" ht="15.5" x14ac:dyDescent="0.35">
      <c r="A757">
        <f t="shared" si="790"/>
        <v>1</v>
      </c>
      <c r="B757">
        <f t="shared" si="791"/>
        <v>1900</v>
      </c>
      <c r="C757" s="73"/>
    </row>
    <row r="758" spans="1:199" ht="15.5" x14ac:dyDescent="0.35">
      <c r="A758">
        <f t="shared" si="790"/>
        <v>1</v>
      </c>
      <c r="B758">
        <f t="shared" si="791"/>
        <v>1900</v>
      </c>
      <c r="C758" s="73"/>
    </row>
    <row r="759" spans="1:199" ht="15.5" x14ac:dyDescent="0.35">
      <c r="A759">
        <f t="shared" si="790"/>
        <v>1</v>
      </c>
      <c r="B759">
        <f t="shared" si="791"/>
        <v>1900</v>
      </c>
      <c r="C759" s="73"/>
    </row>
    <row r="760" spans="1:199" ht="15.5" x14ac:dyDescent="0.35">
      <c r="A760">
        <f t="shared" si="790"/>
        <v>1</v>
      </c>
      <c r="B760">
        <f t="shared" si="791"/>
        <v>1900</v>
      </c>
      <c r="C760" s="73"/>
    </row>
    <row r="761" spans="1:199" ht="15.5" x14ac:dyDescent="0.35">
      <c r="A761">
        <f t="shared" si="790"/>
        <v>1</v>
      </c>
      <c r="B761">
        <f t="shared" si="791"/>
        <v>1900</v>
      </c>
      <c r="C761" s="73"/>
    </row>
    <row r="762" spans="1:199" ht="15.5" x14ac:dyDescent="0.35">
      <c r="A762">
        <f t="shared" si="790"/>
        <v>1</v>
      </c>
      <c r="B762">
        <f t="shared" si="791"/>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5" x14ac:dyDescent="0.35">
      <c r="A763">
        <f t="shared" si="790"/>
        <v>1</v>
      </c>
      <c r="B763">
        <f t="shared" si="791"/>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5" x14ac:dyDescent="0.35">
      <c r="A764">
        <f t="shared" si="790"/>
        <v>1</v>
      </c>
      <c r="B764">
        <f t="shared" si="791"/>
        <v>1900</v>
      </c>
      <c r="C764" s="73"/>
    </row>
    <row r="765" spans="1:199" ht="15.5" x14ac:dyDescent="0.35">
      <c r="A765">
        <f t="shared" si="790"/>
        <v>1</v>
      </c>
      <c r="B765">
        <f t="shared" si="791"/>
        <v>1900</v>
      </c>
      <c r="C765" s="73"/>
    </row>
    <row r="766" spans="1:199" ht="15.5" x14ac:dyDescent="0.35">
      <c r="A766">
        <f t="shared" si="790"/>
        <v>1</v>
      </c>
      <c r="B766">
        <f t="shared" si="791"/>
        <v>1900</v>
      </c>
      <c r="C766" s="73"/>
    </row>
    <row r="767" spans="1:199" x14ac:dyDescent="0.35">
      <c r="A767">
        <f t="shared" si="790"/>
        <v>1</v>
      </c>
      <c r="B767">
        <f t="shared" si="791"/>
        <v>1900</v>
      </c>
    </row>
    <row r="768" spans="1:199" x14ac:dyDescent="0.35">
      <c r="A768">
        <f t="shared" si="790"/>
        <v>1</v>
      </c>
      <c r="B768">
        <f t="shared" si="791"/>
        <v>1900</v>
      </c>
    </row>
    <row r="769" spans="1:2" x14ac:dyDescent="0.35">
      <c r="A769">
        <f t="shared" si="790"/>
        <v>1</v>
      </c>
      <c r="B769">
        <f t="shared" si="791"/>
        <v>1900</v>
      </c>
    </row>
    <row r="770" spans="1:2" x14ac:dyDescent="0.35">
      <c r="A770">
        <f t="shared" si="790"/>
        <v>1</v>
      </c>
      <c r="B770">
        <f t="shared" si="791"/>
        <v>1900</v>
      </c>
    </row>
    <row r="771" spans="1:2" x14ac:dyDescent="0.35">
      <c r="A771">
        <f t="shared" si="790"/>
        <v>1</v>
      </c>
      <c r="B771">
        <f t="shared" si="791"/>
        <v>1900</v>
      </c>
    </row>
    <row r="772" spans="1:2" x14ac:dyDescent="0.35">
      <c r="A772">
        <f t="shared" si="790"/>
        <v>1</v>
      </c>
      <c r="B772">
        <f t="shared" si="791"/>
        <v>1900</v>
      </c>
    </row>
    <row r="773" spans="1:2" x14ac:dyDescent="0.35">
      <c r="A773">
        <f t="shared" si="790"/>
        <v>1</v>
      </c>
      <c r="B773">
        <f t="shared" si="791"/>
        <v>1900</v>
      </c>
    </row>
    <row r="774" spans="1:2" x14ac:dyDescent="0.35">
      <c r="A774">
        <f t="shared" si="790"/>
        <v>1</v>
      </c>
      <c r="B774">
        <f t="shared" si="791"/>
        <v>1900</v>
      </c>
    </row>
    <row r="775" spans="1:2" x14ac:dyDescent="0.35">
      <c r="A775">
        <f t="shared" si="790"/>
        <v>1</v>
      </c>
      <c r="B775">
        <f t="shared" si="791"/>
        <v>1900</v>
      </c>
    </row>
    <row r="776" spans="1:2" x14ac:dyDescent="0.35">
      <c r="A776">
        <f t="shared" si="790"/>
        <v>1</v>
      </c>
      <c r="B776">
        <f t="shared" si="791"/>
        <v>1900</v>
      </c>
    </row>
    <row r="777" spans="1:2" x14ac:dyDescent="0.35">
      <c r="A777">
        <f t="shared" si="790"/>
        <v>1</v>
      </c>
      <c r="B777">
        <f t="shared" si="791"/>
        <v>1900</v>
      </c>
    </row>
    <row r="778" spans="1:2" x14ac:dyDescent="0.35">
      <c r="A778">
        <f t="shared" si="790"/>
        <v>1</v>
      </c>
      <c r="B778">
        <f t="shared" si="791"/>
        <v>1900</v>
      </c>
    </row>
    <row r="779" spans="1:2" x14ac:dyDescent="0.35">
      <c r="A779">
        <f t="shared" si="790"/>
        <v>1</v>
      </c>
      <c r="B779">
        <f t="shared" si="791"/>
        <v>1900</v>
      </c>
    </row>
    <row r="780" spans="1:2" x14ac:dyDescent="0.35">
      <c r="A780">
        <f t="shared" ref="A780:A843" si="792">MONTH(C780)</f>
        <v>1</v>
      </c>
      <c r="B780">
        <f t="shared" ref="B780:B843" si="793">YEAR(C780)</f>
        <v>1900</v>
      </c>
    </row>
    <row r="781" spans="1:2" x14ac:dyDescent="0.35">
      <c r="A781">
        <f t="shared" si="792"/>
        <v>1</v>
      </c>
      <c r="B781">
        <f t="shared" si="793"/>
        <v>1900</v>
      </c>
    </row>
    <row r="782" spans="1:2" x14ac:dyDescent="0.35">
      <c r="A782">
        <f t="shared" si="792"/>
        <v>1</v>
      </c>
      <c r="B782">
        <f t="shared" si="793"/>
        <v>1900</v>
      </c>
    </row>
    <row r="783" spans="1:2" x14ac:dyDescent="0.35">
      <c r="A783">
        <f t="shared" si="792"/>
        <v>1</v>
      </c>
      <c r="B783">
        <f t="shared" si="793"/>
        <v>1900</v>
      </c>
    </row>
    <row r="784" spans="1:2" x14ac:dyDescent="0.35">
      <c r="A784">
        <f t="shared" si="792"/>
        <v>1</v>
      </c>
      <c r="B784">
        <f t="shared" si="793"/>
        <v>1900</v>
      </c>
    </row>
    <row r="785" spans="1:2" x14ac:dyDescent="0.35">
      <c r="A785">
        <f t="shared" si="792"/>
        <v>1</v>
      </c>
      <c r="B785">
        <f t="shared" si="793"/>
        <v>1900</v>
      </c>
    </row>
    <row r="786" spans="1:2" x14ac:dyDescent="0.35">
      <c r="A786">
        <f t="shared" si="792"/>
        <v>1</v>
      </c>
      <c r="B786">
        <f t="shared" si="793"/>
        <v>1900</v>
      </c>
    </row>
    <row r="787" spans="1:2" x14ac:dyDescent="0.35">
      <c r="A787">
        <f t="shared" si="792"/>
        <v>1</v>
      </c>
      <c r="B787">
        <f t="shared" si="793"/>
        <v>1900</v>
      </c>
    </row>
    <row r="788" spans="1:2" x14ac:dyDescent="0.35">
      <c r="A788">
        <f t="shared" si="792"/>
        <v>1</v>
      </c>
      <c r="B788">
        <f t="shared" si="793"/>
        <v>1900</v>
      </c>
    </row>
    <row r="789" spans="1:2" x14ac:dyDescent="0.35">
      <c r="A789">
        <f t="shared" si="792"/>
        <v>1</v>
      </c>
      <c r="B789">
        <f t="shared" si="793"/>
        <v>1900</v>
      </c>
    </row>
    <row r="790" spans="1:2" x14ac:dyDescent="0.35">
      <c r="A790">
        <f t="shared" si="792"/>
        <v>1</v>
      </c>
      <c r="B790">
        <f t="shared" si="793"/>
        <v>1900</v>
      </c>
    </row>
    <row r="791" spans="1:2" x14ac:dyDescent="0.35">
      <c r="A791">
        <f t="shared" si="792"/>
        <v>1</v>
      </c>
      <c r="B791">
        <f t="shared" si="793"/>
        <v>1900</v>
      </c>
    </row>
    <row r="792" spans="1:2" x14ac:dyDescent="0.35">
      <c r="A792">
        <f t="shared" si="792"/>
        <v>1</v>
      </c>
      <c r="B792">
        <f t="shared" si="793"/>
        <v>1900</v>
      </c>
    </row>
    <row r="793" spans="1:2" x14ac:dyDescent="0.35">
      <c r="A793">
        <f t="shared" si="792"/>
        <v>1</v>
      </c>
      <c r="B793">
        <f t="shared" si="793"/>
        <v>1900</v>
      </c>
    </row>
    <row r="794" spans="1:2" x14ac:dyDescent="0.35">
      <c r="A794">
        <f t="shared" si="792"/>
        <v>1</v>
      </c>
      <c r="B794">
        <f t="shared" si="793"/>
        <v>1900</v>
      </c>
    </row>
    <row r="795" spans="1:2" x14ac:dyDescent="0.35">
      <c r="A795">
        <f t="shared" si="792"/>
        <v>1</v>
      </c>
      <c r="B795">
        <f t="shared" si="793"/>
        <v>1900</v>
      </c>
    </row>
    <row r="796" spans="1:2" x14ac:dyDescent="0.35">
      <c r="A796">
        <f t="shared" si="792"/>
        <v>1</v>
      </c>
      <c r="B796">
        <f t="shared" si="793"/>
        <v>1900</v>
      </c>
    </row>
    <row r="797" spans="1:2" x14ac:dyDescent="0.35">
      <c r="A797">
        <f t="shared" si="792"/>
        <v>1</v>
      </c>
      <c r="B797">
        <f t="shared" si="793"/>
        <v>1900</v>
      </c>
    </row>
    <row r="798" spans="1:2" x14ac:dyDescent="0.35">
      <c r="A798">
        <f t="shared" si="792"/>
        <v>1</v>
      </c>
      <c r="B798">
        <f t="shared" si="793"/>
        <v>1900</v>
      </c>
    </row>
    <row r="799" spans="1:2" x14ac:dyDescent="0.35">
      <c r="A799">
        <f t="shared" si="792"/>
        <v>1</v>
      </c>
      <c r="B799">
        <f t="shared" si="793"/>
        <v>1900</v>
      </c>
    </row>
    <row r="800" spans="1:2" x14ac:dyDescent="0.35">
      <c r="A800">
        <f t="shared" si="792"/>
        <v>1</v>
      </c>
      <c r="B800">
        <f t="shared" si="793"/>
        <v>1900</v>
      </c>
    </row>
    <row r="801" spans="1:199" x14ac:dyDescent="0.35">
      <c r="A801">
        <f t="shared" si="792"/>
        <v>1</v>
      </c>
      <c r="B801">
        <f t="shared" si="793"/>
        <v>1900</v>
      </c>
    </row>
    <row r="802" spans="1:199" x14ac:dyDescent="0.35">
      <c r="A802">
        <f t="shared" si="792"/>
        <v>1</v>
      </c>
      <c r="B802">
        <f t="shared" si="793"/>
        <v>1900</v>
      </c>
    </row>
    <row r="803" spans="1:199" x14ac:dyDescent="0.35">
      <c r="A803">
        <f t="shared" si="792"/>
        <v>1</v>
      </c>
      <c r="B803">
        <f t="shared" si="793"/>
        <v>1900</v>
      </c>
    </row>
    <row r="804" spans="1:199" x14ac:dyDescent="0.35">
      <c r="A804">
        <f t="shared" si="792"/>
        <v>1</v>
      </c>
      <c r="B804">
        <f t="shared" si="793"/>
        <v>1900</v>
      </c>
    </row>
    <row r="805" spans="1:199" x14ac:dyDescent="0.35">
      <c r="A805">
        <f t="shared" si="792"/>
        <v>1</v>
      </c>
      <c r="B805">
        <f t="shared" si="793"/>
        <v>1900</v>
      </c>
    </row>
    <row r="806" spans="1:199" x14ac:dyDescent="0.35">
      <c r="A806">
        <f t="shared" si="792"/>
        <v>1</v>
      </c>
      <c r="B806">
        <f t="shared" si="793"/>
        <v>1900</v>
      </c>
    </row>
    <row r="807" spans="1:199" x14ac:dyDescent="0.35">
      <c r="A807">
        <f t="shared" si="792"/>
        <v>1</v>
      </c>
      <c r="B807">
        <f t="shared" si="793"/>
        <v>1900</v>
      </c>
    </row>
    <row r="808" spans="1:199" x14ac:dyDescent="0.35">
      <c r="A808">
        <f t="shared" si="792"/>
        <v>1</v>
      </c>
      <c r="B808">
        <f t="shared" si="793"/>
        <v>1900</v>
      </c>
    </row>
    <row r="809" spans="1:199" x14ac:dyDescent="0.35">
      <c r="A809">
        <f t="shared" si="792"/>
        <v>1</v>
      </c>
      <c r="B809">
        <f t="shared" si="793"/>
        <v>1900</v>
      </c>
    </row>
    <row r="810" spans="1:199" x14ac:dyDescent="0.35">
      <c r="A810">
        <f t="shared" si="792"/>
        <v>1</v>
      </c>
      <c r="B810">
        <f t="shared" si="793"/>
        <v>1900</v>
      </c>
    </row>
    <row r="811" spans="1:199" x14ac:dyDescent="0.35">
      <c r="A811">
        <f t="shared" si="792"/>
        <v>1</v>
      </c>
      <c r="B811">
        <f t="shared" si="793"/>
        <v>1900</v>
      </c>
    </row>
    <row r="812" spans="1:199" x14ac:dyDescent="0.35">
      <c r="A812">
        <f t="shared" si="792"/>
        <v>1</v>
      </c>
      <c r="B812">
        <f t="shared" si="793"/>
        <v>1900</v>
      </c>
    </row>
    <row r="813" spans="1:199" s="3" customFormat="1" x14ac:dyDescent="0.35">
      <c r="A813">
        <f t="shared" si="792"/>
        <v>1</v>
      </c>
      <c r="B813">
        <f t="shared" si="793"/>
        <v>1900</v>
      </c>
      <c r="C813" s="69"/>
      <c r="G813" s="168"/>
      <c r="H813" s="173"/>
      <c r="K813" s="168"/>
      <c r="L813" s="173"/>
      <c r="O813" s="168"/>
      <c r="P813" s="173"/>
      <c r="S813" s="168"/>
      <c r="T813" s="173"/>
      <c r="W813" s="168"/>
      <c r="X813" s="173"/>
      <c r="AA813" s="168"/>
      <c r="AB813" s="173"/>
      <c r="AE813" s="168"/>
      <c r="AF813" s="173"/>
      <c r="AI813" s="168"/>
      <c r="AJ813" s="173"/>
      <c r="AM813" s="168"/>
      <c r="AN813" s="173"/>
      <c r="AQ813" s="168"/>
      <c r="AR813" s="173"/>
      <c r="AU813" s="168"/>
      <c r="AV813" s="173"/>
      <c r="AY813" s="168"/>
      <c r="AZ813" s="173"/>
      <c r="BC813" s="168"/>
      <c r="BD813" s="173"/>
      <c r="BG813" s="168"/>
      <c r="BH813" s="173"/>
      <c r="BK813" s="168"/>
      <c r="BL813" s="173"/>
      <c r="BO813" s="168"/>
      <c r="BS813" s="168"/>
      <c r="BW813" s="168"/>
      <c r="CA813" s="168"/>
      <c r="CE813" s="168"/>
      <c r="CI813" s="168"/>
      <c r="CM813" s="168"/>
      <c r="CQ813" s="168"/>
      <c r="CU813" s="168"/>
      <c r="CV813" s="173"/>
      <c r="CY813" s="168"/>
      <c r="CZ813" s="173"/>
      <c r="DC813" s="168"/>
      <c r="DG813" s="168"/>
      <c r="DK813" s="168"/>
      <c r="DL813" s="173"/>
      <c r="DO813" s="168"/>
      <c r="DS813" s="168"/>
      <c r="DW813" s="168"/>
      <c r="EA813" s="168"/>
      <c r="EE813" s="168"/>
      <c r="EF813" s="173"/>
      <c r="EI813" s="168"/>
      <c r="EM813" s="168"/>
      <c r="EQ813" s="168"/>
      <c r="EU813" s="168"/>
      <c r="EY813" s="168"/>
      <c r="FC813" s="168"/>
      <c r="FG813" s="168"/>
      <c r="FK813" s="168"/>
      <c r="FL813" s="173"/>
      <c r="FO813" s="168"/>
      <c r="FS813" s="168"/>
      <c r="FW813" s="168"/>
      <c r="GA813" s="168"/>
      <c r="GE813" s="168"/>
      <c r="GF813" s="173"/>
      <c r="GI813" s="168"/>
      <c r="GM813" s="168"/>
      <c r="GQ813" s="168"/>
    </row>
    <row r="814" spans="1:199" x14ac:dyDescent="0.35">
      <c r="A814">
        <f t="shared" si="792"/>
        <v>1</v>
      </c>
      <c r="B814">
        <f t="shared" si="793"/>
        <v>1900</v>
      </c>
    </row>
    <row r="815" spans="1:199" x14ac:dyDescent="0.35">
      <c r="A815">
        <f t="shared" si="792"/>
        <v>1</v>
      </c>
      <c r="B815">
        <f t="shared" si="793"/>
        <v>1900</v>
      </c>
    </row>
    <row r="816" spans="1:199" x14ac:dyDescent="0.35">
      <c r="A816">
        <f t="shared" si="792"/>
        <v>1</v>
      </c>
      <c r="B816">
        <f t="shared" si="793"/>
        <v>1900</v>
      </c>
    </row>
    <row r="817" spans="1:192" x14ac:dyDescent="0.35">
      <c r="A817">
        <f t="shared" si="792"/>
        <v>1</v>
      </c>
      <c r="B817">
        <f t="shared" si="793"/>
        <v>1900</v>
      </c>
    </row>
    <row r="818" spans="1:192" x14ac:dyDescent="0.35">
      <c r="A818">
        <f t="shared" si="792"/>
        <v>1</v>
      </c>
      <c r="B818">
        <f t="shared" si="793"/>
        <v>1900</v>
      </c>
      <c r="GF818"/>
      <c r="GJ818" s="119"/>
    </row>
    <row r="819" spans="1:192" x14ac:dyDescent="0.35">
      <c r="A819">
        <f t="shared" si="792"/>
        <v>1</v>
      </c>
      <c r="B819">
        <f t="shared" si="793"/>
        <v>1900</v>
      </c>
    </row>
    <row r="820" spans="1:192" x14ac:dyDescent="0.35">
      <c r="A820">
        <f t="shared" si="792"/>
        <v>1</v>
      </c>
      <c r="B820">
        <f t="shared" si="793"/>
        <v>1900</v>
      </c>
    </row>
    <row r="821" spans="1:192" x14ac:dyDescent="0.35">
      <c r="A821">
        <f t="shared" si="792"/>
        <v>1</v>
      </c>
      <c r="B821">
        <f t="shared" si="793"/>
        <v>1900</v>
      </c>
    </row>
    <row r="822" spans="1:192" x14ac:dyDescent="0.35">
      <c r="A822">
        <f t="shared" si="792"/>
        <v>1</v>
      </c>
      <c r="B822">
        <f t="shared" si="793"/>
        <v>1900</v>
      </c>
    </row>
    <row r="823" spans="1:192" x14ac:dyDescent="0.35">
      <c r="A823">
        <f t="shared" si="792"/>
        <v>1</v>
      </c>
      <c r="B823">
        <f t="shared" si="793"/>
        <v>1900</v>
      </c>
    </row>
    <row r="824" spans="1:192" x14ac:dyDescent="0.35">
      <c r="A824">
        <f t="shared" si="792"/>
        <v>1</v>
      </c>
      <c r="B824">
        <f t="shared" si="793"/>
        <v>1900</v>
      </c>
    </row>
    <row r="825" spans="1:192" x14ac:dyDescent="0.35">
      <c r="A825">
        <f t="shared" si="792"/>
        <v>1</v>
      </c>
      <c r="B825">
        <f t="shared" si="793"/>
        <v>1900</v>
      </c>
    </row>
    <row r="826" spans="1:192" x14ac:dyDescent="0.35">
      <c r="A826">
        <f t="shared" si="792"/>
        <v>1</v>
      </c>
      <c r="B826">
        <f t="shared" si="793"/>
        <v>1900</v>
      </c>
    </row>
    <row r="827" spans="1:192" x14ac:dyDescent="0.35">
      <c r="A827">
        <f t="shared" si="792"/>
        <v>1</v>
      </c>
      <c r="B827">
        <f t="shared" si="793"/>
        <v>1900</v>
      </c>
    </row>
    <row r="828" spans="1:192" x14ac:dyDescent="0.35">
      <c r="A828">
        <f t="shared" si="792"/>
        <v>1</v>
      </c>
      <c r="B828">
        <f t="shared" si="793"/>
        <v>1900</v>
      </c>
    </row>
    <row r="829" spans="1:192" x14ac:dyDescent="0.35">
      <c r="A829">
        <f t="shared" si="792"/>
        <v>1</v>
      </c>
      <c r="B829">
        <f t="shared" si="793"/>
        <v>1900</v>
      </c>
    </row>
    <row r="830" spans="1:192" x14ac:dyDescent="0.35">
      <c r="A830">
        <f t="shared" si="792"/>
        <v>1</v>
      </c>
      <c r="B830">
        <f t="shared" si="793"/>
        <v>1900</v>
      </c>
    </row>
    <row r="831" spans="1:192" x14ac:dyDescent="0.35">
      <c r="A831">
        <f t="shared" si="792"/>
        <v>1</v>
      </c>
      <c r="B831">
        <f t="shared" si="793"/>
        <v>1900</v>
      </c>
    </row>
    <row r="832" spans="1:192" x14ac:dyDescent="0.35">
      <c r="A832">
        <f t="shared" si="792"/>
        <v>1</v>
      </c>
      <c r="B832">
        <f t="shared" si="793"/>
        <v>1900</v>
      </c>
    </row>
    <row r="833" spans="1:2" x14ac:dyDescent="0.35">
      <c r="A833">
        <f t="shared" si="792"/>
        <v>1</v>
      </c>
      <c r="B833">
        <f t="shared" si="793"/>
        <v>1900</v>
      </c>
    </row>
    <row r="834" spans="1:2" x14ac:dyDescent="0.35">
      <c r="A834">
        <f t="shared" si="792"/>
        <v>1</v>
      </c>
      <c r="B834">
        <f t="shared" si="793"/>
        <v>1900</v>
      </c>
    </row>
    <row r="835" spans="1:2" x14ac:dyDescent="0.35">
      <c r="A835">
        <f t="shared" si="792"/>
        <v>1</v>
      </c>
      <c r="B835">
        <f t="shared" si="793"/>
        <v>1900</v>
      </c>
    </row>
    <row r="836" spans="1:2" x14ac:dyDescent="0.35">
      <c r="A836">
        <f t="shared" si="792"/>
        <v>1</v>
      </c>
      <c r="B836">
        <f t="shared" si="793"/>
        <v>1900</v>
      </c>
    </row>
    <row r="837" spans="1:2" x14ac:dyDescent="0.35">
      <c r="A837">
        <f t="shared" si="792"/>
        <v>1</v>
      </c>
      <c r="B837">
        <f t="shared" si="793"/>
        <v>1900</v>
      </c>
    </row>
    <row r="838" spans="1:2" x14ac:dyDescent="0.35">
      <c r="A838">
        <f t="shared" si="792"/>
        <v>1</v>
      </c>
      <c r="B838">
        <f t="shared" si="793"/>
        <v>1900</v>
      </c>
    </row>
    <row r="839" spans="1:2" x14ac:dyDescent="0.35">
      <c r="A839">
        <f t="shared" si="792"/>
        <v>1</v>
      </c>
      <c r="B839">
        <f t="shared" si="793"/>
        <v>1900</v>
      </c>
    </row>
    <row r="840" spans="1:2" x14ac:dyDescent="0.35">
      <c r="A840">
        <f t="shared" si="792"/>
        <v>1</v>
      </c>
      <c r="B840">
        <f t="shared" si="793"/>
        <v>1900</v>
      </c>
    </row>
    <row r="841" spans="1:2" x14ac:dyDescent="0.35">
      <c r="A841">
        <f t="shared" si="792"/>
        <v>1</v>
      </c>
      <c r="B841">
        <f t="shared" si="793"/>
        <v>1900</v>
      </c>
    </row>
    <row r="842" spans="1:2" x14ac:dyDescent="0.35">
      <c r="A842">
        <f t="shared" si="792"/>
        <v>1</v>
      </c>
      <c r="B842">
        <f t="shared" si="793"/>
        <v>1900</v>
      </c>
    </row>
    <row r="843" spans="1:2" x14ac:dyDescent="0.35">
      <c r="A843">
        <f t="shared" si="792"/>
        <v>1</v>
      </c>
      <c r="B843">
        <f t="shared" si="793"/>
        <v>1900</v>
      </c>
    </row>
    <row r="844" spans="1:2" x14ac:dyDescent="0.35">
      <c r="A844">
        <f t="shared" ref="A844:A907" si="794">MONTH(C844)</f>
        <v>1</v>
      </c>
      <c r="B844">
        <f t="shared" ref="B844:B907" si="795">YEAR(C844)</f>
        <v>1900</v>
      </c>
    </row>
    <row r="845" spans="1:2" x14ac:dyDescent="0.35">
      <c r="A845">
        <f t="shared" si="794"/>
        <v>1</v>
      </c>
      <c r="B845">
        <f t="shared" si="795"/>
        <v>1900</v>
      </c>
    </row>
    <row r="846" spans="1:2" x14ac:dyDescent="0.35">
      <c r="A846">
        <f t="shared" si="794"/>
        <v>1</v>
      </c>
      <c r="B846">
        <f t="shared" si="795"/>
        <v>1900</v>
      </c>
    </row>
    <row r="847" spans="1:2" x14ac:dyDescent="0.35">
      <c r="A847">
        <f t="shared" si="794"/>
        <v>1</v>
      </c>
      <c r="B847">
        <f t="shared" si="795"/>
        <v>1900</v>
      </c>
    </row>
    <row r="848" spans="1:2" x14ac:dyDescent="0.35">
      <c r="A848">
        <f t="shared" si="794"/>
        <v>1</v>
      </c>
      <c r="B848">
        <f t="shared" si="795"/>
        <v>1900</v>
      </c>
    </row>
    <row r="849" spans="1:2" x14ac:dyDescent="0.35">
      <c r="A849">
        <f t="shared" si="794"/>
        <v>1</v>
      </c>
      <c r="B849">
        <f t="shared" si="795"/>
        <v>1900</v>
      </c>
    </row>
    <row r="850" spans="1:2" x14ac:dyDescent="0.35">
      <c r="A850">
        <f t="shared" si="794"/>
        <v>1</v>
      </c>
      <c r="B850">
        <f t="shared" si="795"/>
        <v>1900</v>
      </c>
    </row>
    <row r="851" spans="1:2" x14ac:dyDescent="0.35">
      <c r="A851">
        <f t="shared" si="794"/>
        <v>1</v>
      </c>
      <c r="B851">
        <f t="shared" si="795"/>
        <v>1900</v>
      </c>
    </row>
    <row r="852" spans="1:2" x14ac:dyDescent="0.35">
      <c r="A852">
        <f t="shared" si="794"/>
        <v>1</v>
      </c>
      <c r="B852">
        <f t="shared" si="795"/>
        <v>1900</v>
      </c>
    </row>
    <row r="853" spans="1:2" x14ac:dyDescent="0.35">
      <c r="A853">
        <f t="shared" si="794"/>
        <v>1</v>
      </c>
      <c r="B853">
        <f t="shared" si="795"/>
        <v>1900</v>
      </c>
    </row>
    <row r="854" spans="1:2" x14ac:dyDescent="0.35">
      <c r="A854">
        <f t="shared" si="794"/>
        <v>1</v>
      </c>
      <c r="B854">
        <f t="shared" si="795"/>
        <v>1900</v>
      </c>
    </row>
    <row r="855" spans="1:2" x14ac:dyDescent="0.35">
      <c r="A855">
        <f t="shared" si="794"/>
        <v>1</v>
      </c>
      <c r="B855">
        <f t="shared" si="795"/>
        <v>1900</v>
      </c>
    </row>
    <row r="856" spans="1:2" x14ac:dyDescent="0.35">
      <c r="A856">
        <f t="shared" si="794"/>
        <v>1</v>
      </c>
      <c r="B856">
        <f t="shared" si="795"/>
        <v>1900</v>
      </c>
    </row>
    <row r="857" spans="1:2" x14ac:dyDescent="0.35">
      <c r="A857">
        <f t="shared" si="794"/>
        <v>1</v>
      </c>
      <c r="B857">
        <f t="shared" si="795"/>
        <v>1900</v>
      </c>
    </row>
    <row r="858" spans="1:2" x14ac:dyDescent="0.35">
      <c r="A858">
        <f t="shared" si="794"/>
        <v>1</v>
      </c>
      <c r="B858">
        <f t="shared" si="795"/>
        <v>1900</v>
      </c>
    </row>
    <row r="859" spans="1:2" x14ac:dyDescent="0.35">
      <c r="A859">
        <f t="shared" si="794"/>
        <v>1</v>
      </c>
      <c r="B859">
        <f t="shared" si="795"/>
        <v>1900</v>
      </c>
    </row>
    <row r="860" spans="1:2" x14ac:dyDescent="0.35">
      <c r="A860">
        <f t="shared" si="794"/>
        <v>1</v>
      </c>
      <c r="B860">
        <f t="shared" si="795"/>
        <v>1900</v>
      </c>
    </row>
    <row r="861" spans="1:2" x14ac:dyDescent="0.35">
      <c r="A861">
        <f t="shared" si="794"/>
        <v>1</v>
      </c>
      <c r="B861">
        <f t="shared" si="795"/>
        <v>1900</v>
      </c>
    </row>
    <row r="862" spans="1:2" x14ac:dyDescent="0.35">
      <c r="A862">
        <f t="shared" si="794"/>
        <v>1</v>
      </c>
      <c r="B862">
        <f t="shared" si="795"/>
        <v>1900</v>
      </c>
    </row>
    <row r="863" spans="1:2" x14ac:dyDescent="0.35">
      <c r="A863">
        <f t="shared" si="794"/>
        <v>1</v>
      </c>
      <c r="B863">
        <f t="shared" si="795"/>
        <v>1900</v>
      </c>
    </row>
    <row r="864" spans="1:2" x14ac:dyDescent="0.35">
      <c r="A864">
        <f t="shared" si="794"/>
        <v>1</v>
      </c>
      <c r="B864">
        <f t="shared" si="795"/>
        <v>1900</v>
      </c>
    </row>
    <row r="865" spans="1:2" x14ac:dyDescent="0.35">
      <c r="A865">
        <f t="shared" si="794"/>
        <v>1</v>
      </c>
      <c r="B865">
        <f t="shared" si="795"/>
        <v>1900</v>
      </c>
    </row>
    <row r="866" spans="1:2" x14ac:dyDescent="0.35">
      <c r="A866">
        <f t="shared" si="794"/>
        <v>1</v>
      </c>
      <c r="B866">
        <f t="shared" si="795"/>
        <v>1900</v>
      </c>
    </row>
    <row r="867" spans="1:2" x14ac:dyDescent="0.35">
      <c r="A867">
        <f t="shared" si="794"/>
        <v>1</v>
      </c>
      <c r="B867">
        <f t="shared" si="795"/>
        <v>1900</v>
      </c>
    </row>
    <row r="868" spans="1:2" x14ac:dyDescent="0.35">
      <c r="A868">
        <f t="shared" si="794"/>
        <v>1</v>
      </c>
      <c r="B868">
        <f t="shared" si="795"/>
        <v>1900</v>
      </c>
    </row>
    <row r="869" spans="1:2" x14ac:dyDescent="0.35">
      <c r="A869">
        <f t="shared" si="794"/>
        <v>1</v>
      </c>
      <c r="B869">
        <f t="shared" si="795"/>
        <v>1900</v>
      </c>
    </row>
    <row r="870" spans="1:2" x14ac:dyDescent="0.35">
      <c r="A870">
        <f t="shared" si="794"/>
        <v>1</v>
      </c>
      <c r="B870">
        <f t="shared" si="795"/>
        <v>1900</v>
      </c>
    </row>
    <row r="871" spans="1:2" x14ac:dyDescent="0.35">
      <c r="A871">
        <f t="shared" si="794"/>
        <v>1</v>
      </c>
      <c r="B871">
        <f t="shared" si="795"/>
        <v>1900</v>
      </c>
    </row>
    <row r="872" spans="1:2" x14ac:dyDescent="0.35">
      <c r="A872">
        <f t="shared" si="794"/>
        <v>1</v>
      </c>
      <c r="B872">
        <f t="shared" si="795"/>
        <v>1900</v>
      </c>
    </row>
    <row r="873" spans="1:2" x14ac:dyDescent="0.35">
      <c r="A873">
        <f t="shared" si="794"/>
        <v>1</v>
      </c>
      <c r="B873">
        <f t="shared" si="795"/>
        <v>1900</v>
      </c>
    </row>
    <row r="874" spans="1:2" x14ac:dyDescent="0.35">
      <c r="A874">
        <f t="shared" si="794"/>
        <v>1</v>
      </c>
      <c r="B874">
        <f t="shared" si="795"/>
        <v>1900</v>
      </c>
    </row>
    <row r="875" spans="1:2" x14ac:dyDescent="0.35">
      <c r="A875">
        <f t="shared" si="794"/>
        <v>1</v>
      </c>
      <c r="B875">
        <f t="shared" si="795"/>
        <v>1900</v>
      </c>
    </row>
    <row r="876" spans="1:2" x14ac:dyDescent="0.35">
      <c r="A876">
        <f t="shared" si="794"/>
        <v>1</v>
      </c>
      <c r="B876">
        <f t="shared" si="795"/>
        <v>1900</v>
      </c>
    </row>
    <row r="877" spans="1:2" x14ac:dyDescent="0.35">
      <c r="A877">
        <f t="shared" si="794"/>
        <v>1</v>
      </c>
      <c r="B877">
        <f t="shared" si="795"/>
        <v>1900</v>
      </c>
    </row>
    <row r="878" spans="1:2" x14ac:dyDescent="0.35">
      <c r="A878">
        <f t="shared" si="794"/>
        <v>1</v>
      </c>
      <c r="B878">
        <f t="shared" si="795"/>
        <v>1900</v>
      </c>
    </row>
    <row r="879" spans="1:2" x14ac:dyDescent="0.35">
      <c r="A879">
        <f t="shared" si="794"/>
        <v>1</v>
      </c>
      <c r="B879">
        <f t="shared" si="795"/>
        <v>1900</v>
      </c>
    </row>
    <row r="880" spans="1:2" x14ac:dyDescent="0.35">
      <c r="A880">
        <f t="shared" si="794"/>
        <v>1</v>
      </c>
      <c r="B880">
        <f t="shared" si="795"/>
        <v>1900</v>
      </c>
    </row>
    <row r="881" spans="1:2" x14ac:dyDescent="0.35">
      <c r="A881">
        <f t="shared" si="794"/>
        <v>1</v>
      </c>
      <c r="B881">
        <f t="shared" si="795"/>
        <v>1900</v>
      </c>
    </row>
    <row r="882" spans="1:2" x14ac:dyDescent="0.35">
      <c r="A882">
        <f t="shared" si="794"/>
        <v>1</v>
      </c>
      <c r="B882">
        <f t="shared" si="795"/>
        <v>1900</v>
      </c>
    </row>
    <row r="883" spans="1:2" x14ac:dyDescent="0.35">
      <c r="A883">
        <f t="shared" si="794"/>
        <v>1</v>
      </c>
      <c r="B883">
        <f t="shared" si="795"/>
        <v>1900</v>
      </c>
    </row>
    <row r="884" spans="1:2" x14ac:dyDescent="0.35">
      <c r="A884">
        <f t="shared" si="794"/>
        <v>1</v>
      </c>
      <c r="B884">
        <f t="shared" si="795"/>
        <v>1900</v>
      </c>
    </row>
    <row r="885" spans="1:2" x14ac:dyDescent="0.35">
      <c r="A885">
        <f t="shared" si="794"/>
        <v>1</v>
      </c>
      <c r="B885">
        <f t="shared" si="795"/>
        <v>1900</v>
      </c>
    </row>
    <row r="886" spans="1:2" x14ac:dyDescent="0.35">
      <c r="A886">
        <f t="shared" si="794"/>
        <v>1</v>
      </c>
      <c r="B886">
        <f t="shared" si="795"/>
        <v>1900</v>
      </c>
    </row>
    <row r="887" spans="1:2" x14ac:dyDescent="0.35">
      <c r="A887">
        <f t="shared" si="794"/>
        <v>1</v>
      </c>
      <c r="B887">
        <f t="shared" si="795"/>
        <v>1900</v>
      </c>
    </row>
    <row r="888" spans="1:2" x14ac:dyDescent="0.35">
      <c r="A888">
        <f t="shared" si="794"/>
        <v>1</v>
      </c>
      <c r="B888">
        <f t="shared" si="795"/>
        <v>1900</v>
      </c>
    </row>
    <row r="889" spans="1:2" x14ac:dyDescent="0.35">
      <c r="A889">
        <f t="shared" si="794"/>
        <v>1</v>
      </c>
      <c r="B889">
        <f t="shared" si="795"/>
        <v>1900</v>
      </c>
    </row>
    <row r="890" spans="1:2" x14ac:dyDescent="0.35">
      <c r="A890">
        <f t="shared" si="794"/>
        <v>1</v>
      </c>
      <c r="B890">
        <f t="shared" si="795"/>
        <v>1900</v>
      </c>
    </row>
    <row r="891" spans="1:2" x14ac:dyDescent="0.35">
      <c r="A891">
        <f t="shared" si="794"/>
        <v>1</v>
      </c>
      <c r="B891">
        <f t="shared" si="795"/>
        <v>1900</v>
      </c>
    </row>
    <row r="892" spans="1:2" x14ac:dyDescent="0.35">
      <c r="A892">
        <f t="shared" si="794"/>
        <v>1</v>
      </c>
      <c r="B892">
        <f t="shared" si="795"/>
        <v>1900</v>
      </c>
    </row>
    <row r="893" spans="1:2" x14ac:dyDescent="0.35">
      <c r="A893">
        <f t="shared" si="794"/>
        <v>1</v>
      </c>
      <c r="B893">
        <f t="shared" si="795"/>
        <v>1900</v>
      </c>
    </row>
    <row r="894" spans="1:2" x14ac:dyDescent="0.35">
      <c r="A894">
        <f t="shared" si="794"/>
        <v>1</v>
      </c>
      <c r="B894">
        <f t="shared" si="795"/>
        <v>1900</v>
      </c>
    </row>
    <row r="895" spans="1:2" x14ac:dyDescent="0.35">
      <c r="A895">
        <f t="shared" si="794"/>
        <v>1</v>
      </c>
      <c r="B895">
        <f t="shared" si="795"/>
        <v>1900</v>
      </c>
    </row>
    <row r="896" spans="1:2" x14ac:dyDescent="0.35">
      <c r="A896">
        <f t="shared" si="794"/>
        <v>1</v>
      </c>
      <c r="B896">
        <f t="shared" si="795"/>
        <v>1900</v>
      </c>
    </row>
    <row r="897" spans="1:2" x14ac:dyDescent="0.35">
      <c r="A897">
        <f t="shared" si="794"/>
        <v>1</v>
      </c>
      <c r="B897">
        <f t="shared" si="795"/>
        <v>1900</v>
      </c>
    </row>
    <row r="898" spans="1:2" x14ac:dyDescent="0.35">
      <c r="A898">
        <f t="shared" si="794"/>
        <v>1</v>
      </c>
      <c r="B898">
        <f t="shared" si="795"/>
        <v>1900</v>
      </c>
    </row>
    <row r="899" spans="1:2" x14ac:dyDescent="0.35">
      <c r="A899">
        <f t="shared" si="794"/>
        <v>1</v>
      </c>
      <c r="B899">
        <f t="shared" si="795"/>
        <v>1900</v>
      </c>
    </row>
    <row r="900" spans="1:2" x14ac:dyDescent="0.35">
      <c r="A900">
        <f t="shared" si="794"/>
        <v>1</v>
      </c>
      <c r="B900">
        <f t="shared" si="795"/>
        <v>1900</v>
      </c>
    </row>
    <row r="901" spans="1:2" x14ac:dyDescent="0.35">
      <c r="A901">
        <f t="shared" si="794"/>
        <v>1</v>
      </c>
      <c r="B901">
        <f t="shared" si="795"/>
        <v>1900</v>
      </c>
    </row>
    <row r="902" spans="1:2" x14ac:dyDescent="0.35">
      <c r="A902">
        <f t="shared" si="794"/>
        <v>1</v>
      </c>
      <c r="B902">
        <f t="shared" si="795"/>
        <v>1900</v>
      </c>
    </row>
    <row r="903" spans="1:2" x14ac:dyDescent="0.35">
      <c r="A903">
        <f t="shared" si="794"/>
        <v>1</v>
      </c>
      <c r="B903">
        <f t="shared" si="795"/>
        <v>1900</v>
      </c>
    </row>
    <row r="904" spans="1:2" x14ac:dyDescent="0.35">
      <c r="A904">
        <f t="shared" si="794"/>
        <v>1</v>
      </c>
      <c r="B904">
        <f t="shared" si="795"/>
        <v>1900</v>
      </c>
    </row>
    <row r="905" spans="1:2" x14ac:dyDescent="0.35">
      <c r="A905">
        <f t="shared" si="794"/>
        <v>1</v>
      </c>
      <c r="B905">
        <f t="shared" si="795"/>
        <v>1900</v>
      </c>
    </row>
    <row r="906" spans="1:2" x14ac:dyDescent="0.35">
      <c r="A906">
        <f t="shared" si="794"/>
        <v>1</v>
      </c>
      <c r="B906">
        <f t="shared" si="795"/>
        <v>1900</v>
      </c>
    </row>
    <row r="907" spans="1:2" x14ac:dyDescent="0.35">
      <c r="A907">
        <f t="shared" si="794"/>
        <v>1</v>
      </c>
      <c r="B907">
        <f t="shared" si="795"/>
        <v>1900</v>
      </c>
    </row>
    <row r="908" spans="1:2" x14ac:dyDescent="0.35">
      <c r="A908">
        <f t="shared" ref="A908:A971" si="796">MONTH(C908)</f>
        <v>1</v>
      </c>
      <c r="B908">
        <f t="shared" ref="B908:B971" si="797">YEAR(C908)</f>
        <v>1900</v>
      </c>
    </row>
    <row r="909" spans="1:2" x14ac:dyDescent="0.35">
      <c r="A909">
        <f t="shared" si="796"/>
        <v>1</v>
      </c>
      <c r="B909">
        <f t="shared" si="797"/>
        <v>1900</v>
      </c>
    </row>
    <row r="910" spans="1:2" x14ac:dyDescent="0.35">
      <c r="A910">
        <f t="shared" si="796"/>
        <v>1</v>
      </c>
      <c r="B910">
        <f t="shared" si="797"/>
        <v>1900</v>
      </c>
    </row>
    <row r="911" spans="1:2" x14ac:dyDescent="0.35">
      <c r="A911">
        <f t="shared" si="796"/>
        <v>1</v>
      </c>
      <c r="B911">
        <f t="shared" si="797"/>
        <v>1900</v>
      </c>
    </row>
    <row r="912" spans="1:2" x14ac:dyDescent="0.35">
      <c r="A912">
        <f t="shared" si="796"/>
        <v>1</v>
      </c>
      <c r="B912">
        <f t="shared" si="797"/>
        <v>1900</v>
      </c>
    </row>
    <row r="913" spans="1:2" x14ac:dyDescent="0.35">
      <c r="A913">
        <f t="shared" si="796"/>
        <v>1</v>
      </c>
      <c r="B913">
        <f t="shared" si="797"/>
        <v>1900</v>
      </c>
    </row>
    <row r="914" spans="1:2" x14ac:dyDescent="0.35">
      <c r="A914">
        <f t="shared" si="796"/>
        <v>1</v>
      </c>
      <c r="B914">
        <f t="shared" si="797"/>
        <v>1900</v>
      </c>
    </row>
    <row r="915" spans="1:2" x14ac:dyDescent="0.35">
      <c r="A915">
        <f t="shared" si="796"/>
        <v>1</v>
      </c>
      <c r="B915">
        <f t="shared" si="797"/>
        <v>1900</v>
      </c>
    </row>
    <row r="916" spans="1:2" x14ac:dyDescent="0.35">
      <c r="A916">
        <f t="shared" si="796"/>
        <v>1</v>
      </c>
      <c r="B916">
        <f t="shared" si="797"/>
        <v>1900</v>
      </c>
    </row>
    <row r="917" spans="1:2" x14ac:dyDescent="0.35">
      <c r="A917">
        <f t="shared" si="796"/>
        <v>1</v>
      </c>
      <c r="B917">
        <f t="shared" si="797"/>
        <v>1900</v>
      </c>
    </row>
    <row r="918" spans="1:2" x14ac:dyDescent="0.35">
      <c r="A918">
        <f t="shared" si="796"/>
        <v>1</v>
      </c>
      <c r="B918">
        <f t="shared" si="797"/>
        <v>1900</v>
      </c>
    </row>
    <row r="919" spans="1:2" x14ac:dyDescent="0.35">
      <c r="A919">
        <f t="shared" si="796"/>
        <v>1</v>
      </c>
      <c r="B919">
        <f t="shared" si="797"/>
        <v>1900</v>
      </c>
    </row>
    <row r="920" spans="1:2" x14ac:dyDescent="0.35">
      <c r="A920">
        <f t="shared" si="796"/>
        <v>1</v>
      </c>
      <c r="B920">
        <f t="shared" si="797"/>
        <v>1900</v>
      </c>
    </row>
    <row r="921" spans="1:2" x14ac:dyDescent="0.35">
      <c r="A921">
        <f t="shared" si="796"/>
        <v>1</v>
      </c>
      <c r="B921">
        <f t="shared" si="797"/>
        <v>1900</v>
      </c>
    </row>
    <row r="922" spans="1:2" x14ac:dyDescent="0.35">
      <c r="A922">
        <f t="shared" si="796"/>
        <v>1</v>
      </c>
      <c r="B922">
        <f t="shared" si="797"/>
        <v>1900</v>
      </c>
    </row>
    <row r="923" spans="1:2" x14ac:dyDescent="0.35">
      <c r="A923">
        <f t="shared" si="796"/>
        <v>1</v>
      </c>
      <c r="B923">
        <f t="shared" si="797"/>
        <v>1900</v>
      </c>
    </row>
    <row r="924" spans="1:2" x14ac:dyDescent="0.35">
      <c r="A924">
        <f t="shared" si="796"/>
        <v>1</v>
      </c>
      <c r="B924">
        <f t="shared" si="797"/>
        <v>1900</v>
      </c>
    </row>
    <row r="925" spans="1:2" x14ac:dyDescent="0.35">
      <c r="A925">
        <f t="shared" si="796"/>
        <v>1</v>
      </c>
      <c r="B925">
        <f t="shared" si="797"/>
        <v>1900</v>
      </c>
    </row>
    <row r="926" spans="1:2" x14ac:dyDescent="0.35">
      <c r="A926">
        <f t="shared" si="796"/>
        <v>1</v>
      </c>
      <c r="B926">
        <f t="shared" si="797"/>
        <v>1900</v>
      </c>
    </row>
    <row r="927" spans="1:2" x14ac:dyDescent="0.35">
      <c r="A927">
        <f t="shared" si="796"/>
        <v>1</v>
      </c>
      <c r="B927">
        <f t="shared" si="797"/>
        <v>1900</v>
      </c>
    </row>
    <row r="928" spans="1:2" x14ac:dyDescent="0.35">
      <c r="A928">
        <f t="shared" si="796"/>
        <v>1</v>
      </c>
      <c r="B928">
        <f t="shared" si="797"/>
        <v>1900</v>
      </c>
    </row>
    <row r="929" spans="1:2" x14ac:dyDescent="0.35">
      <c r="A929">
        <f t="shared" si="796"/>
        <v>1</v>
      </c>
      <c r="B929">
        <f t="shared" si="797"/>
        <v>1900</v>
      </c>
    </row>
    <row r="930" spans="1:2" x14ac:dyDescent="0.35">
      <c r="A930">
        <f t="shared" si="796"/>
        <v>1</v>
      </c>
      <c r="B930">
        <f t="shared" si="797"/>
        <v>1900</v>
      </c>
    </row>
    <row r="931" spans="1:2" x14ac:dyDescent="0.35">
      <c r="A931">
        <f t="shared" si="796"/>
        <v>1</v>
      </c>
      <c r="B931">
        <f t="shared" si="797"/>
        <v>1900</v>
      </c>
    </row>
    <row r="932" spans="1:2" x14ac:dyDescent="0.35">
      <c r="A932">
        <f t="shared" si="796"/>
        <v>1</v>
      </c>
      <c r="B932">
        <f t="shared" si="797"/>
        <v>1900</v>
      </c>
    </row>
    <row r="933" spans="1:2" x14ac:dyDescent="0.35">
      <c r="A933">
        <f t="shared" si="796"/>
        <v>1</v>
      </c>
      <c r="B933">
        <f t="shared" si="797"/>
        <v>1900</v>
      </c>
    </row>
    <row r="934" spans="1:2" x14ac:dyDescent="0.35">
      <c r="A934">
        <f t="shared" si="796"/>
        <v>1</v>
      </c>
      <c r="B934">
        <f t="shared" si="797"/>
        <v>1900</v>
      </c>
    </row>
    <row r="935" spans="1:2" x14ac:dyDescent="0.35">
      <c r="A935">
        <f t="shared" si="796"/>
        <v>1</v>
      </c>
      <c r="B935">
        <f t="shared" si="797"/>
        <v>1900</v>
      </c>
    </row>
    <row r="936" spans="1:2" x14ac:dyDescent="0.35">
      <c r="A936">
        <f t="shared" si="796"/>
        <v>1</v>
      </c>
      <c r="B936">
        <f t="shared" si="797"/>
        <v>1900</v>
      </c>
    </row>
    <row r="937" spans="1:2" x14ac:dyDescent="0.35">
      <c r="A937">
        <f t="shared" si="796"/>
        <v>1</v>
      </c>
      <c r="B937">
        <f t="shared" si="797"/>
        <v>1900</v>
      </c>
    </row>
    <row r="938" spans="1:2" x14ac:dyDescent="0.35">
      <c r="A938">
        <f t="shared" si="796"/>
        <v>1</v>
      </c>
      <c r="B938">
        <f t="shared" si="797"/>
        <v>1900</v>
      </c>
    </row>
    <row r="939" spans="1:2" x14ac:dyDescent="0.35">
      <c r="A939">
        <f t="shared" si="796"/>
        <v>1</v>
      </c>
      <c r="B939">
        <f t="shared" si="797"/>
        <v>1900</v>
      </c>
    </row>
    <row r="940" spans="1:2" x14ac:dyDescent="0.35">
      <c r="A940">
        <f t="shared" si="796"/>
        <v>1</v>
      </c>
      <c r="B940">
        <f t="shared" si="797"/>
        <v>1900</v>
      </c>
    </row>
    <row r="941" spans="1:2" x14ac:dyDescent="0.35">
      <c r="A941">
        <f t="shared" si="796"/>
        <v>1</v>
      </c>
      <c r="B941">
        <f t="shared" si="797"/>
        <v>1900</v>
      </c>
    </row>
    <row r="942" spans="1:2" x14ac:dyDescent="0.35">
      <c r="A942">
        <f t="shared" si="796"/>
        <v>1</v>
      </c>
      <c r="B942">
        <f t="shared" si="797"/>
        <v>1900</v>
      </c>
    </row>
    <row r="943" spans="1:2" x14ac:dyDescent="0.35">
      <c r="A943">
        <f t="shared" si="796"/>
        <v>1</v>
      </c>
      <c r="B943">
        <f t="shared" si="797"/>
        <v>1900</v>
      </c>
    </row>
    <row r="944" spans="1:2" x14ac:dyDescent="0.35">
      <c r="A944">
        <f t="shared" si="796"/>
        <v>1</v>
      </c>
      <c r="B944">
        <f t="shared" si="797"/>
        <v>1900</v>
      </c>
    </row>
    <row r="945" spans="1:2" x14ac:dyDescent="0.35">
      <c r="A945">
        <f t="shared" si="796"/>
        <v>1</v>
      </c>
      <c r="B945">
        <f t="shared" si="797"/>
        <v>1900</v>
      </c>
    </row>
    <row r="946" spans="1:2" x14ac:dyDescent="0.35">
      <c r="A946">
        <f t="shared" si="796"/>
        <v>1</v>
      </c>
      <c r="B946">
        <f t="shared" si="797"/>
        <v>1900</v>
      </c>
    </row>
    <row r="947" spans="1:2" x14ac:dyDescent="0.35">
      <c r="A947">
        <f t="shared" si="796"/>
        <v>1</v>
      </c>
      <c r="B947">
        <f t="shared" si="797"/>
        <v>1900</v>
      </c>
    </row>
    <row r="948" spans="1:2" x14ac:dyDescent="0.35">
      <c r="A948">
        <f t="shared" si="796"/>
        <v>1</v>
      </c>
      <c r="B948">
        <f t="shared" si="797"/>
        <v>1900</v>
      </c>
    </row>
    <row r="949" spans="1:2" x14ac:dyDescent="0.35">
      <c r="A949">
        <f t="shared" si="796"/>
        <v>1</v>
      </c>
      <c r="B949">
        <f t="shared" si="797"/>
        <v>1900</v>
      </c>
    </row>
    <row r="950" spans="1:2" x14ac:dyDescent="0.35">
      <c r="A950">
        <f t="shared" si="796"/>
        <v>1</v>
      </c>
      <c r="B950">
        <f t="shared" si="797"/>
        <v>1900</v>
      </c>
    </row>
    <row r="951" spans="1:2" x14ac:dyDescent="0.35">
      <c r="A951">
        <f t="shared" si="796"/>
        <v>1</v>
      </c>
      <c r="B951">
        <f t="shared" si="797"/>
        <v>1900</v>
      </c>
    </row>
    <row r="952" spans="1:2" x14ac:dyDescent="0.35">
      <c r="A952">
        <f t="shared" si="796"/>
        <v>1</v>
      </c>
      <c r="B952">
        <f t="shared" si="797"/>
        <v>1900</v>
      </c>
    </row>
    <row r="953" spans="1:2" x14ac:dyDescent="0.35">
      <c r="A953">
        <f t="shared" si="796"/>
        <v>1</v>
      </c>
      <c r="B953">
        <f t="shared" si="797"/>
        <v>1900</v>
      </c>
    </row>
    <row r="954" spans="1:2" x14ac:dyDescent="0.35">
      <c r="A954">
        <f t="shared" si="796"/>
        <v>1</v>
      </c>
      <c r="B954">
        <f t="shared" si="797"/>
        <v>1900</v>
      </c>
    </row>
    <row r="955" spans="1:2" x14ac:dyDescent="0.35">
      <c r="A955">
        <f t="shared" si="796"/>
        <v>1</v>
      </c>
      <c r="B955">
        <f t="shared" si="797"/>
        <v>1900</v>
      </c>
    </row>
    <row r="956" spans="1:2" x14ac:dyDescent="0.35">
      <c r="A956">
        <f t="shared" si="796"/>
        <v>1</v>
      </c>
      <c r="B956">
        <f t="shared" si="797"/>
        <v>1900</v>
      </c>
    </row>
    <row r="957" spans="1:2" x14ac:dyDescent="0.35">
      <c r="A957">
        <f t="shared" si="796"/>
        <v>1</v>
      </c>
      <c r="B957">
        <f t="shared" si="797"/>
        <v>1900</v>
      </c>
    </row>
    <row r="958" spans="1:2" x14ac:dyDescent="0.35">
      <c r="A958">
        <f t="shared" si="796"/>
        <v>1</v>
      </c>
      <c r="B958">
        <f t="shared" si="797"/>
        <v>1900</v>
      </c>
    </row>
    <row r="959" spans="1:2" x14ac:dyDescent="0.35">
      <c r="A959">
        <f t="shared" si="796"/>
        <v>1</v>
      </c>
      <c r="B959">
        <f t="shared" si="797"/>
        <v>1900</v>
      </c>
    </row>
    <row r="960" spans="1:2" x14ac:dyDescent="0.35">
      <c r="A960">
        <f t="shared" si="796"/>
        <v>1</v>
      </c>
      <c r="B960">
        <f t="shared" si="797"/>
        <v>1900</v>
      </c>
    </row>
    <row r="961" spans="1:2" x14ac:dyDescent="0.35">
      <c r="A961">
        <f t="shared" si="796"/>
        <v>1</v>
      </c>
      <c r="B961">
        <f t="shared" si="797"/>
        <v>1900</v>
      </c>
    </row>
    <row r="962" spans="1:2" x14ac:dyDescent="0.35">
      <c r="A962">
        <f t="shared" si="796"/>
        <v>1</v>
      </c>
      <c r="B962">
        <f t="shared" si="797"/>
        <v>1900</v>
      </c>
    </row>
    <row r="963" spans="1:2" x14ac:dyDescent="0.35">
      <c r="A963">
        <f t="shared" si="796"/>
        <v>1</v>
      </c>
      <c r="B963">
        <f t="shared" si="797"/>
        <v>1900</v>
      </c>
    </row>
    <row r="964" spans="1:2" x14ac:dyDescent="0.35">
      <c r="A964">
        <f t="shared" si="796"/>
        <v>1</v>
      </c>
      <c r="B964">
        <f t="shared" si="797"/>
        <v>1900</v>
      </c>
    </row>
    <row r="965" spans="1:2" x14ac:dyDescent="0.35">
      <c r="A965">
        <f t="shared" si="796"/>
        <v>1</v>
      </c>
      <c r="B965">
        <f t="shared" si="797"/>
        <v>1900</v>
      </c>
    </row>
    <row r="966" spans="1:2" x14ac:dyDescent="0.35">
      <c r="A966">
        <f t="shared" si="796"/>
        <v>1</v>
      </c>
      <c r="B966">
        <f t="shared" si="797"/>
        <v>1900</v>
      </c>
    </row>
    <row r="967" spans="1:2" x14ac:dyDescent="0.35">
      <c r="A967">
        <f t="shared" si="796"/>
        <v>1</v>
      </c>
      <c r="B967">
        <f t="shared" si="797"/>
        <v>1900</v>
      </c>
    </row>
    <row r="968" spans="1:2" x14ac:dyDescent="0.35">
      <c r="A968">
        <f t="shared" si="796"/>
        <v>1</v>
      </c>
      <c r="B968">
        <f t="shared" si="797"/>
        <v>1900</v>
      </c>
    </row>
    <row r="969" spans="1:2" x14ac:dyDescent="0.35">
      <c r="A969">
        <f t="shared" si="796"/>
        <v>1</v>
      </c>
      <c r="B969">
        <f t="shared" si="797"/>
        <v>1900</v>
      </c>
    </row>
    <row r="970" spans="1:2" x14ac:dyDescent="0.35">
      <c r="A970">
        <f t="shared" si="796"/>
        <v>1</v>
      </c>
      <c r="B970">
        <f t="shared" si="797"/>
        <v>1900</v>
      </c>
    </row>
    <row r="971" spans="1:2" x14ac:dyDescent="0.35">
      <c r="A971">
        <f t="shared" si="796"/>
        <v>1</v>
      </c>
      <c r="B971">
        <f t="shared" si="797"/>
        <v>1900</v>
      </c>
    </row>
    <row r="972" spans="1:2" x14ac:dyDescent="0.35">
      <c r="A972">
        <f t="shared" ref="A972:A1035" si="798">MONTH(C972)</f>
        <v>1</v>
      </c>
      <c r="B972">
        <f t="shared" ref="B972:B1035" si="799">YEAR(C972)</f>
        <v>1900</v>
      </c>
    </row>
    <row r="973" spans="1:2" x14ac:dyDescent="0.35">
      <c r="A973">
        <f t="shared" si="798"/>
        <v>1</v>
      </c>
      <c r="B973">
        <f t="shared" si="799"/>
        <v>1900</v>
      </c>
    </row>
    <row r="974" spans="1:2" x14ac:dyDescent="0.35">
      <c r="A974">
        <f t="shared" si="798"/>
        <v>1</v>
      </c>
      <c r="B974">
        <f t="shared" si="799"/>
        <v>1900</v>
      </c>
    </row>
    <row r="975" spans="1:2" x14ac:dyDescent="0.35">
      <c r="A975">
        <f t="shared" si="798"/>
        <v>1</v>
      </c>
      <c r="B975">
        <f t="shared" si="799"/>
        <v>1900</v>
      </c>
    </row>
    <row r="976" spans="1:2" x14ac:dyDescent="0.35">
      <c r="A976">
        <f t="shared" si="798"/>
        <v>1</v>
      </c>
      <c r="B976">
        <f t="shared" si="799"/>
        <v>1900</v>
      </c>
    </row>
    <row r="977" spans="1:2" x14ac:dyDescent="0.35">
      <c r="A977">
        <f t="shared" si="798"/>
        <v>1</v>
      </c>
      <c r="B977">
        <f t="shared" si="799"/>
        <v>1900</v>
      </c>
    </row>
    <row r="978" spans="1:2" x14ac:dyDescent="0.35">
      <c r="A978">
        <f t="shared" si="798"/>
        <v>1</v>
      </c>
      <c r="B978">
        <f t="shared" si="799"/>
        <v>1900</v>
      </c>
    </row>
    <row r="979" spans="1:2" x14ac:dyDescent="0.35">
      <c r="A979">
        <f t="shared" si="798"/>
        <v>1</v>
      </c>
      <c r="B979">
        <f t="shared" si="799"/>
        <v>1900</v>
      </c>
    </row>
    <row r="980" spans="1:2" x14ac:dyDescent="0.35">
      <c r="A980">
        <f t="shared" si="798"/>
        <v>1</v>
      </c>
      <c r="B980">
        <f t="shared" si="799"/>
        <v>1900</v>
      </c>
    </row>
    <row r="981" spans="1:2" x14ac:dyDescent="0.35">
      <c r="A981">
        <f t="shared" si="798"/>
        <v>1</v>
      </c>
      <c r="B981">
        <f t="shared" si="799"/>
        <v>1900</v>
      </c>
    </row>
    <row r="982" spans="1:2" x14ac:dyDescent="0.35">
      <c r="A982">
        <f t="shared" si="798"/>
        <v>1</v>
      </c>
      <c r="B982">
        <f t="shared" si="799"/>
        <v>1900</v>
      </c>
    </row>
    <row r="983" spans="1:2" x14ac:dyDescent="0.35">
      <c r="A983">
        <f t="shared" si="798"/>
        <v>1</v>
      </c>
      <c r="B983">
        <f t="shared" si="799"/>
        <v>1900</v>
      </c>
    </row>
    <row r="984" spans="1:2" x14ac:dyDescent="0.35">
      <c r="A984">
        <f t="shared" si="798"/>
        <v>1</v>
      </c>
      <c r="B984">
        <f t="shared" si="799"/>
        <v>1900</v>
      </c>
    </row>
    <row r="985" spans="1:2" x14ac:dyDescent="0.35">
      <c r="A985">
        <f t="shared" si="798"/>
        <v>1</v>
      </c>
      <c r="B985">
        <f t="shared" si="799"/>
        <v>1900</v>
      </c>
    </row>
    <row r="986" spans="1:2" x14ac:dyDescent="0.35">
      <c r="A986">
        <f t="shared" si="798"/>
        <v>1</v>
      </c>
      <c r="B986">
        <f t="shared" si="799"/>
        <v>1900</v>
      </c>
    </row>
    <row r="987" spans="1:2" x14ac:dyDescent="0.35">
      <c r="A987">
        <f t="shared" si="798"/>
        <v>1</v>
      </c>
      <c r="B987">
        <f t="shared" si="799"/>
        <v>1900</v>
      </c>
    </row>
    <row r="988" spans="1:2" x14ac:dyDescent="0.35">
      <c r="A988">
        <f t="shared" si="798"/>
        <v>1</v>
      </c>
      <c r="B988">
        <f t="shared" si="799"/>
        <v>1900</v>
      </c>
    </row>
    <row r="989" spans="1:2" x14ac:dyDescent="0.35">
      <c r="A989">
        <f t="shared" si="798"/>
        <v>1</v>
      </c>
      <c r="B989">
        <f t="shared" si="799"/>
        <v>1900</v>
      </c>
    </row>
    <row r="990" spans="1:2" x14ac:dyDescent="0.35">
      <c r="A990">
        <f t="shared" si="798"/>
        <v>1</v>
      </c>
      <c r="B990">
        <f t="shared" si="799"/>
        <v>1900</v>
      </c>
    </row>
    <row r="991" spans="1:2" x14ac:dyDescent="0.35">
      <c r="A991">
        <f t="shared" si="798"/>
        <v>1</v>
      </c>
      <c r="B991">
        <f t="shared" si="799"/>
        <v>1900</v>
      </c>
    </row>
    <row r="992" spans="1:2" x14ac:dyDescent="0.35">
      <c r="A992">
        <f t="shared" si="798"/>
        <v>1</v>
      </c>
      <c r="B992">
        <f t="shared" si="799"/>
        <v>1900</v>
      </c>
    </row>
    <row r="993" spans="1:2" x14ac:dyDescent="0.35">
      <c r="A993">
        <f t="shared" si="798"/>
        <v>1</v>
      </c>
      <c r="B993">
        <f t="shared" si="799"/>
        <v>1900</v>
      </c>
    </row>
    <row r="994" spans="1:2" x14ac:dyDescent="0.35">
      <c r="A994">
        <f t="shared" si="798"/>
        <v>1</v>
      </c>
      <c r="B994">
        <f t="shared" si="799"/>
        <v>1900</v>
      </c>
    </row>
    <row r="995" spans="1:2" x14ac:dyDescent="0.35">
      <c r="A995">
        <f t="shared" si="798"/>
        <v>1</v>
      </c>
      <c r="B995">
        <f t="shared" si="799"/>
        <v>1900</v>
      </c>
    </row>
    <row r="996" spans="1:2" x14ac:dyDescent="0.35">
      <c r="A996">
        <f t="shared" si="798"/>
        <v>1</v>
      </c>
      <c r="B996">
        <f t="shared" si="799"/>
        <v>1900</v>
      </c>
    </row>
    <row r="997" spans="1:2" x14ac:dyDescent="0.35">
      <c r="A997">
        <f t="shared" si="798"/>
        <v>1</v>
      </c>
      <c r="B997">
        <f t="shared" si="799"/>
        <v>1900</v>
      </c>
    </row>
    <row r="998" spans="1:2" x14ac:dyDescent="0.35">
      <c r="A998">
        <f t="shared" si="798"/>
        <v>1</v>
      </c>
      <c r="B998">
        <f t="shared" si="799"/>
        <v>1900</v>
      </c>
    </row>
    <row r="999" spans="1:2" x14ac:dyDescent="0.35">
      <c r="A999">
        <f t="shared" si="798"/>
        <v>1</v>
      </c>
      <c r="B999">
        <f t="shared" si="799"/>
        <v>1900</v>
      </c>
    </row>
    <row r="1000" spans="1:2" x14ac:dyDescent="0.35">
      <c r="A1000">
        <f t="shared" si="798"/>
        <v>1</v>
      </c>
      <c r="B1000">
        <f t="shared" si="799"/>
        <v>1900</v>
      </c>
    </row>
    <row r="1001" spans="1:2" x14ac:dyDescent="0.35">
      <c r="A1001">
        <f t="shared" si="798"/>
        <v>1</v>
      </c>
      <c r="B1001">
        <f t="shared" si="799"/>
        <v>1900</v>
      </c>
    </row>
    <row r="1002" spans="1:2" x14ac:dyDescent="0.35">
      <c r="A1002">
        <f t="shared" si="798"/>
        <v>1</v>
      </c>
      <c r="B1002">
        <f t="shared" si="799"/>
        <v>1900</v>
      </c>
    </row>
    <row r="1003" spans="1:2" x14ac:dyDescent="0.35">
      <c r="A1003">
        <f t="shared" si="798"/>
        <v>1</v>
      </c>
      <c r="B1003">
        <f t="shared" si="799"/>
        <v>1900</v>
      </c>
    </row>
    <row r="1004" spans="1:2" x14ac:dyDescent="0.35">
      <c r="A1004">
        <f t="shared" si="798"/>
        <v>1</v>
      </c>
      <c r="B1004">
        <f t="shared" si="799"/>
        <v>1900</v>
      </c>
    </row>
    <row r="1005" spans="1:2" x14ac:dyDescent="0.35">
      <c r="A1005">
        <f t="shared" si="798"/>
        <v>1</v>
      </c>
      <c r="B1005">
        <f t="shared" si="799"/>
        <v>1900</v>
      </c>
    </row>
    <row r="1006" spans="1:2" x14ac:dyDescent="0.35">
      <c r="A1006">
        <f t="shared" si="798"/>
        <v>1</v>
      </c>
      <c r="B1006">
        <f t="shared" si="799"/>
        <v>1900</v>
      </c>
    </row>
    <row r="1007" spans="1:2" x14ac:dyDescent="0.35">
      <c r="A1007">
        <f t="shared" si="798"/>
        <v>1</v>
      </c>
      <c r="B1007">
        <f t="shared" si="799"/>
        <v>1900</v>
      </c>
    </row>
    <row r="1008" spans="1:2" x14ac:dyDescent="0.35">
      <c r="A1008">
        <f t="shared" si="798"/>
        <v>1</v>
      </c>
      <c r="B1008">
        <f t="shared" si="799"/>
        <v>1900</v>
      </c>
    </row>
    <row r="1009" spans="1:2" x14ac:dyDescent="0.35">
      <c r="A1009">
        <f t="shared" si="798"/>
        <v>1</v>
      </c>
      <c r="B1009">
        <f t="shared" si="799"/>
        <v>1900</v>
      </c>
    </row>
    <row r="1010" spans="1:2" x14ac:dyDescent="0.35">
      <c r="A1010">
        <f t="shared" si="798"/>
        <v>1</v>
      </c>
      <c r="B1010">
        <f t="shared" si="799"/>
        <v>1900</v>
      </c>
    </row>
    <row r="1011" spans="1:2" x14ac:dyDescent="0.35">
      <c r="A1011">
        <f t="shared" si="798"/>
        <v>1</v>
      </c>
      <c r="B1011">
        <f t="shared" si="799"/>
        <v>1900</v>
      </c>
    </row>
    <row r="1012" spans="1:2" x14ac:dyDescent="0.35">
      <c r="A1012">
        <f t="shared" si="798"/>
        <v>1</v>
      </c>
      <c r="B1012">
        <f t="shared" si="799"/>
        <v>1900</v>
      </c>
    </row>
    <row r="1013" spans="1:2" x14ac:dyDescent="0.35">
      <c r="A1013">
        <f t="shared" si="798"/>
        <v>1</v>
      </c>
      <c r="B1013">
        <f t="shared" si="799"/>
        <v>1900</v>
      </c>
    </row>
    <row r="1014" spans="1:2" x14ac:dyDescent="0.35">
      <c r="A1014">
        <f t="shared" si="798"/>
        <v>1</v>
      </c>
      <c r="B1014">
        <f t="shared" si="799"/>
        <v>1900</v>
      </c>
    </row>
    <row r="1015" spans="1:2" x14ac:dyDescent="0.35">
      <c r="A1015">
        <f t="shared" si="798"/>
        <v>1</v>
      </c>
      <c r="B1015">
        <f t="shared" si="799"/>
        <v>1900</v>
      </c>
    </row>
    <row r="1016" spans="1:2" x14ac:dyDescent="0.35">
      <c r="A1016">
        <f t="shared" si="798"/>
        <v>1</v>
      </c>
      <c r="B1016">
        <f t="shared" si="799"/>
        <v>1900</v>
      </c>
    </row>
    <row r="1017" spans="1:2" x14ac:dyDescent="0.35">
      <c r="A1017">
        <f t="shared" si="798"/>
        <v>1</v>
      </c>
      <c r="B1017">
        <f t="shared" si="799"/>
        <v>1900</v>
      </c>
    </row>
    <row r="1018" spans="1:2" x14ac:dyDescent="0.35">
      <c r="A1018">
        <f t="shared" si="798"/>
        <v>1</v>
      </c>
      <c r="B1018">
        <f t="shared" si="799"/>
        <v>1900</v>
      </c>
    </row>
    <row r="1019" spans="1:2" x14ac:dyDescent="0.35">
      <c r="A1019">
        <f t="shared" si="798"/>
        <v>1</v>
      </c>
      <c r="B1019">
        <f t="shared" si="799"/>
        <v>1900</v>
      </c>
    </row>
    <row r="1020" spans="1:2" x14ac:dyDescent="0.35">
      <c r="A1020">
        <f t="shared" si="798"/>
        <v>1</v>
      </c>
      <c r="B1020">
        <f t="shared" si="799"/>
        <v>1900</v>
      </c>
    </row>
    <row r="1021" spans="1:2" x14ac:dyDescent="0.35">
      <c r="A1021">
        <f t="shared" si="798"/>
        <v>1</v>
      </c>
      <c r="B1021">
        <f t="shared" si="799"/>
        <v>1900</v>
      </c>
    </row>
    <row r="1022" spans="1:2" x14ac:dyDescent="0.35">
      <c r="A1022">
        <f t="shared" si="798"/>
        <v>1</v>
      </c>
      <c r="B1022">
        <f t="shared" si="799"/>
        <v>1900</v>
      </c>
    </row>
    <row r="1023" spans="1:2" x14ac:dyDescent="0.35">
      <c r="A1023">
        <f t="shared" si="798"/>
        <v>1</v>
      </c>
      <c r="B1023">
        <f t="shared" si="799"/>
        <v>1900</v>
      </c>
    </row>
    <row r="1024" spans="1:2" x14ac:dyDescent="0.35">
      <c r="A1024">
        <f t="shared" si="798"/>
        <v>1</v>
      </c>
      <c r="B1024">
        <f t="shared" si="799"/>
        <v>1900</v>
      </c>
    </row>
    <row r="1025" spans="1:2" x14ac:dyDescent="0.35">
      <c r="A1025">
        <f t="shared" si="798"/>
        <v>1</v>
      </c>
      <c r="B1025">
        <f t="shared" si="799"/>
        <v>1900</v>
      </c>
    </row>
    <row r="1026" spans="1:2" x14ac:dyDescent="0.35">
      <c r="A1026">
        <f t="shared" si="798"/>
        <v>1</v>
      </c>
      <c r="B1026">
        <f t="shared" si="799"/>
        <v>1900</v>
      </c>
    </row>
    <row r="1027" spans="1:2" x14ac:dyDescent="0.35">
      <c r="A1027">
        <f t="shared" si="798"/>
        <v>1</v>
      </c>
      <c r="B1027">
        <f t="shared" si="799"/>
        <v>1900</v>
      </c>
    </row>
    <row r="1028" spans="1:2" x14ac:dyDescent="0.35">
      <c r="A1028">
        <f t="shared" si="798"/>
        <v>1</v>
      </c>
      <c r="B1028">
        <f t="shared" si="799"/>
        <v>1900</v>
      </c>
    </row>
    <row r="1029" spans="1:2" x14ac:dyDescent="0.35">
      <c r="A1029">
        <f t="shared" si="798"/>
        <v>1</v>
      </c>
      <c r="B1029">
        <f t="shared" si="799"/>
        <v>1900</v>
      </c>
    </row>
    <row r="1030" spans="1:2" x14ac:dyDescent="0.35">
      <c r="A1030">
        <f t="shared" si="798"/>
        <v>1</v>
      </c>
      <c r="B1030">
        <f t="shared" si="799"/>
        <v>1900</v>
      </c>
    </row>
    <row r="1031" spans="1:2" x14ac:dyDescent="0.35">
      <c r="A1031">
        <f t="shared" si="798"/>
        <v>1</v>
      </c>
      <c r="B1031">
        <f t="shared" si="799"/>
        <v>1900</v>
      </c>
    </row>
    <row r="1032" spans="1:2" x14ac:dyDescent="0.35">
      <c r="A1032">
        <f t="shared" si="798"/>
        <v>1</v>
      </c>
      <c r="B1032">
        <f t="shared" si="799"/>
        <v>1900</v>
      </c>
    </row>
    <row r="1033" spans="1:2" x14ac:dyDescent="0.35">
      <c r="A1033">
        <f t="shared" si="798"/>
        <v>1</v>
      </c>
      <c r="B1033">
        <f t="shared" si="799"/>
        <v>1900</v>
      </c>
    </row>
    <row r="1034" spans="1:2" x14ac:dyDescent="0.35">
      <c r="A1034">
        <f t="shared" si="798"/>
        <v>1</v>
      </c>
      <c r="B1034">
        <f t="shared" si="799"/>
        <v>1900</v>
      </c>
    </row>
    <row r="1035" spans="1:2" x14ac:dyDescent="0.35">
      <c r="A1035">
        <f t="shared" si="798"/>
        <v>1</v>
      </c>
      <c r="B1035">
        <f t="shared" si="799"/>
        <v>1900</v>
      </c>
    </row>
    <row r="1036" spans="1:2" x14ac:dyDescent="0.35">
      <c r="A1036">
        <f t="shared" ref="A1036:A1099" si="800">MONTH(C1036)</f>
        <v>1</v>
      </c>
      <c r="B1036">
        <f t="shared" ref="B1036:B1099" si="801">YEAR(C1036)</f>
        <v>1900</v>
      </c>
    </row>
    <row r="1037" spans="1:2" x14ac:dyDescent="0.35">
      <c r="A1037">
        <f t="shared" si="800"/>
        <v>1</v>
      </c>
      <c r="B1037">
        <f t="shared" si="801"/>
        <v>1900</v>
      </c>
    </row>
    <row r="1038" spans="1:2" x14ac:dyDescent="0.35">
      <c r="A1038">
        <f t="shared" si="800"/>
        <v>1</v>
      </c>
      <c r="B1038">
        <f t="shared" si="801"/>
        <v>1900</v>
      </c>
    </row>
    <row r="1039" spans="1:2" x14ac:dyDescent="0.35">
      <c r="A1039">
        <f t="shared" si="800"/>
        <v>1</v>
      </c>
      <c r="B1039">
        <f t="shared" si="801"/>
        <v>1900</v>
      </c>
    </row>
    <row r="1040" spans="1:2" x14ac:dyDescent="0.35">
      <c r="A1040">
        <f t="shared" si="800"/>
        <v>1</v>
      </c>
      <c r="B1040">
        <f t="shared" si="801"/>
        <v>1900</v>
      </c>
    </row>
    <row r="1041" spans="1:2" x14ac:dyDescent="0.35">
      <c r="A1041">
        <f t="shared" si="800"/>
        <v>1</v>
      </c>
      <c r="B1041">
        <f t="shared" si="801"/>
        <v>1900</v>
      </c>
    </row>
    <row r="1042" spans="1:2" x14ac:dyDescent="0.35">
      <c r="A1042">
        <f t="shared" si="800"/>
        <v>1</v>
      </c>
      <c r="B1042">
        <f t="shared" si="801"/>
        <v>1900</v>
      </c>
    </row>
    <row r="1043" spans="1:2" x14ac:dyDescent="0.35">
      <c r="A1043">
        <f t="shared" si="800"/>
        <v>1</v>
      </c>
      <c r="B1043">
        <f t="shared" si="801"/>
        <v>1900</v>
      </c>
    </row>
    <row r="1044" spans="1:2" x14ac:dyDescent="0.35">
      <c r="A1044">
        <f t="shared" si="800"/>
        <v>1</v>
      </c>
      <c r="B1044">
        <f t="shared" si="801"/>
        <v>1900</v>
      </c>
    </row>
    <row r="1045" spans="1:2" x14ac:dyDescent="0.35">
      <c r="A1045">
        <f t="shared" si="800"/>
        <v>1</v>
      </c>
      <c r="B1045">
        <f t="shared" si="801"/>
        <v>1900</v>
      </c>
    </row>
    <row r="1046" spans="1:2" x14ac:dyDescent="0.35">
      <c r="A1046">
        <f t="shared" si="800"/>
        <v>1</v>
      </c>
      <c r="B1046">
        <f t="shared" si="801"/>
        <v>1900</v>
      </c>
    </row>
    <row r="1047" spans="1:2" x14ac:dyDescent="0.35">
      <c r="A1047">
        <f t="shared" si="800"/>
        <v>1</v>
      </c>
      <c r="B1047">
        <f t="shared" si="801"/>
        <v>1900</v>
      </c>
    </row>
    <row r="1048" spans="1:2" x14ac:dyDescent="0.35">
      <c r="A1048">
        <f t="shared" si="800"/>
        <v>1</v>
      </c>
      <c r="B1048">
        <f t="shared" si="801"/>
        <v>1900</v>
      </c>
    </row>
    <row r="1049" spans="1:2" x14ac:dyDescent="0.35">
      <c r="A1049">
        <f t="shared" si="800"/>
        <v>1</v>
      </c>
      <c r="B1049">
        <f t="shared" si="801"/>
        <v>1900</v>
      </c>
    </row>
    <row r="1050" spans="1:2" x14ac:dyDescent="0.35">
      <c r="A1050">
        <f t="shared" si="800"/>
        <v>1</v>
      </c>
      <c r="B1050">
        <f t="shared" si="801"/>
        <v>1900</v>
      </c>
    </row>
    <row r="1051" spans="1:2" x14ac:dyDescent="0.35">
      <c r="A1051">
        <f t="shared" si="800"/>
        <v>1</v>
      </c>
      <c r="B1051">
        <f t="shared" si="801"/>
        <v>1900</v>
      </c>
    </row>
    <row r="1052" spans="1:2" x14ac:dyDescent="0.35">
      <c r="A1052">
        <f t="shared" si="800"/>
        <v>1</v>
      </c>
      <c r="B1052">
        <f t="shared" si="801"/>
        <v>1900</v>
      </c>
    </row>
    <row r="1053" spans="1:2" x14ac:dyDescent="0.35">
      <c r="A1053">
        <f t="shared" si="800"/>
        <v>1</v>
      </c>
      <c r="B1053">
        <f t="shared" si="801"/>
        <v>1900</v>
      </c>
    </row>
    <row r="1054" spans="1:2" x14ac:dyDescent="0.35">
      <c r="A1054">
        <f t="shared" si="800"/>
        <v>1</v>
      </c>
      <c r="B1054">
        <f t="shared" si="801"/>
        <v>1900</v>
      </c>
    </row>
    <row r="1055" spans="1:2" x14ac:dyDescent="0.35">
      <c r="A1055">
        <f t="shared" si="800"/>
        <v>1</v>
      </c>
      <c r="B1055">
        <f t="shared" si="801"/>
        <v>1900</v>
      </c>
    </row>
    <row r="1056" spans="1:2" x14ac:dyDescent="0.35">
      <c r="A1056">
        <f t="shared" si="800"/>
        <v>1</v>
      </c>
      <c r="B1056">
        <f t="shared" si="801"/>
        <v>1900</v>
      </c>
    </row>
    <row r="1057" spans="1:2" x14ac:dyDescent="0.35">
      <c r="A1057">
        <f t="shared" si="800"/>
        <v>1</v>
      </c>
      <c r="B1057">
        <f t="shared" si="801"/>
        <v>1900</v>
      </c>
    </row>
    <row r="1058" spans="1:2" x14ac:dyDescent="0.35">
      <c r="A1058">
        <f t="shared" si="800"/>
        <v>1</v>
      </c>
      <c r="B1058">
        <f t="shared" si="801"/>
        <v>1900</v>
      </c>
    </row>
    <row r="1059" spans="1:2" x14ac:dyDescent="0.35">
      <c r="A1059">
        <f t="shared" si="800"/>
        <v>1</v>
      </c>
      <c r="B1059">
        <f t="shared" si="801"/>
        <v>1900</v>
      </c>
    </row>
    <row r="1060" spans="1:2" x14ac:dyDescent="0.35">
      <c r="A1060">
        <f t="shared" si="800"/>
        <v>1</v>
      </c>
      <c r="B1060">
        <f t="shared" si="801"/>
        <v>1900</v>
      </c>
    </row>
    <row r="1061" spans="1:2" x14ac:dyDescent="0.35">
      <c r="A1061">
        <f t="shared" si="800"/>
        <v>1</v>
      </c>
      <c r="B1061">
        <f t="shared" si="801"/>
        <v>1900</v>
      </c>
    </row>
    <row r="1062" spans="1:2" x14ac:dyDescent="0.35">
      <c r="A1062">
        <f t="shared" si="800"/>
        <v>1</v>
      </c>
      <c r="B1062">
        <f t="shared" si="801"/>
        <v>1900</v>
      </c>
    </row>
    <row r="1063" spans="1:2" x14ac:dyDescent="0.35">
      <c r="A1063">
        <f t="shared" si="800"/>
        <v>1</v>
      </c>
      <c r="B1063">
        <f t="shared" si="801"/>
        <v>1900</v>
      </c>
    </row>
    <row r="1064" spans="1:2" x14ac:dyDescent="0.35">
      <c r="A1064">
        <f t="shared" si="800"/>
        <v>1</v>
      </c>
      <c r="B1064">
        <f t="shared" si="801"/>
        <v>1900</v>
      </c>
    </row>
    <row r="1065" spans="1:2" x14ac:dyDescent="0.35">
      <c r="A1065">
        <f t="shared" si="800"/>
        <v>1</v>
      </c>
      <c r="B1065">
        <f t="shared" si="801"/>
        <v>1900</v>
      </c>
    </row>
    <row r="1066" spans="1:2" x14ac:dyDescent="0.35">
      <c r="A1066">
        <f t="shared" si="800"/>
        <v>1</v>
      </c>
      <c r="B1066">
        <f t="shared" si="801"/>
        <v>1900</v>
      </c>
    </row>
    <row r="1067" spans="1:2" x14ac:dyDescent="0.35">
      <c r="A1067">
        <f t="shared" si="800"/>
        <v>1</v>
      </c>
      <c r="B1067">
        <f t="shared" si="801"/>
        <v>1900</v>
      </c>
    </row>
    <row r="1068" spans="1:2" x14ac:dyDescent="0.35">
      <c r="A1068">
        <f t="shared" si="800"/>
        <v>1</v>
      </c>
      <c r="B1068">
        <f t="shared" si="801"/>
        <v>1900</v>
      </c>
    </row>
    <row r="1069" spans="1:2" x14ac:dyDescent="0.35">
      <c r="A1069">
        <f t="shared" si="800"/>
        <v>1</v>
      </c>
      <c r="B1069">
        <f t="shared" si="801"/>
        <v>1900</v>
      </c>
    </row>
    <row r="1070" spans="1:2" x14ac:dyDescent="0.35">
      <c r="A1070">
        <f t="shared" si="800"/>
        <v>1</v>
      </c>
      <c r="B1070">
        <f t="shared" si="801"/>
        <v>1900</v>
      </c>
    </row>
    <row r="1071" spans="1:2" x14ac:dyDescent="0.35">
      <c r="A1071">
        <f t="shared" si="800"/>
        <v>1</v>
      </c>
      <c r="B1071">
        <f t="shared" si="801"/>
        <v>1900</v>
      </c>
    </row>
    <row r="1072" spans="1:2" x14ac:dyDescent="0.35">
      <c r="A1072">
        <f t="shared" si="800"/>
        <v>1</v>
      </c>
      <c r="B1072">
        <f t="shared" si="801"/>
        <v>1900</v>
      </c>
    </row>
    <row r="1073" spans="1:2" x14ac:dyDescent="0.35">
      <c r="A1073">
        <f t="shared" si="800"/>
        <v>1</v>
      </c>
      <c r="B1073">
        <f t="shared" si="801"/>
        <v>1900</v>
      </c>
    </row>
    <row r="1074" spans="1:2" x14ac:dyDescent="0.35">
      <c r="A1074">
        <f t="shared" si="800"/>
        <v>1</v>
      </c>
      <c r="B1074">
        <f t="shared" si="801"/>
        <v>1900</v>
      </c>
    </row>
    <row r="1075" spans="1:2" x14ac:dyDescent="0.35">
      <c r="A1075">
        <f t="shared" si="800"/>
        <v>1</v>
      </c>
      <c r="B1075">
        <f t="shared" si="801"/>
        <v>1900</v>
      </c>
    </row>
    <row r="1076" spans="1:2" x14ac:dyDescent="0.35">
      <c r="A1076">
        <f t="shared" si="800"/>
        <v>1</v>
      </c>
      <c r="B1076">
        <f t="shared" si="801"/>
        <v>1900</v>
      </c>
    </row>
    <row r="1077" spans="1:2" x14ac:dyDescent="0.35">
      <c r="A1077">
        <f t="shared" si="800"/>
        <v>1</v>
      </c>
      <c r="B1077">
        <f t="shared" si="801"/>
        <v>1900</v>
      </c>
    </row>
    <row r="1078" spans="1:2" x14ac:dyDescent="0.35">
      <c r="A1078">
        <f t="shared" si="800"/>
        <v>1</v>
      </c>
      <c r="B1078">
        <f t="shared" si="801"/>
        <v>1900</v>
      </c>
    </row>
    <row r="1079" spans="1:2" x14ac:dyDescent="0.35">
      <c r="A1079">
        <f t="shared" si="800"/>
        <v>1</v>
      </c>
      <c r="B1079">
        <f t="shared" si="801"/>
        <v>1900</v>
      </c>
    </row>
    <row r="1080" spans="1:2" x14ac:dyDescent="0.35">
      <c r="A1080">
        <f t="shared" si="800"/>
        <v>1</v>
      </c>
      <c r="B1080">
        <f t="shared" si="801"/>
        <v>1900</v>
      </c>
    </row>
    <row r="1081" spans="1:2" x14ac:dyDescent="0.35">
      <c r="A1081">
        <f t="shared" si="800"/>
        <v>1</v>
      </c>
      <c r="B1081">
        <f t="shared" si="801"/>
        <v>1900</v>
      </c>
    </row>
    <row r="1082" spans="1:2" x14ac:dyDescent="0.35">
      <c r="A1082">
        <f t="shared" si="800"/>
        <v>1</v>
      </c>
      <c r="B1082">
        <f t="shared" si="801"/>
        <v>1900</v>
      </c>
    </row>
    <row r="1083" spans="1:2" x14ac:dyDescent="0.35">
      <c r="A1083">
        <f t="shared" si="800"/>
        <v>1</v>
      </c>
      <c r="B1083">
        <f t="shared" si="801"/>
        <v>1900</v>
      </c>
    </row>
    <row r="1084" spans="1:2" x14ac:dyDescent="0.35">
      <c r="A1084">
        <f t="shared" si="800"/>
        <v>1</v>
      </c>
      <c r="B1084">
        <f t="shared" si="801"/>
        <v>1900</v>
      </c>
    </row>
    <row r="1085" spans="1:2" x14ac:dyDescent="0.35">
      <c r="A1085">
        <f t="shared" si="800"/>
        <v>1</v>
      </c>
      <c r="B1085">
        <f t="shared" si="801"/>
        <v>1900</v>
      </c>
    </row>
    <row r="1086" spans="1:2" x14ac:dyDescent="0.35">
      <c r="A1086">
        <f t="shared" si="800"/>
        <v>1</v>
      </c>
      <c r="B1086">
        <f t="shared" si="801"/>
        <v>1900</v>
      </c>
    </row>
    <row r="1087" spans="1:2" x14ac:dyDescent="0.35">
      <c r="A1087">
        <f t="shared" si="800"/>
        <v>1</v>
      </c>
      <c r="B1087">
        <f t="shared" si="801"/>
        <v>1900</v>
      </c>
    </row>
    <row r="1088" spans="1:2" x14ac:dyDescent="0.35">
      <c r="A1088">
        <f t="shared" si="800"/>
        <v>1</v>
      </c>
      <c r="B1088">
        <f t="shared" si="801"/>
        <v>1900</v>
      </c>
    </row>
    <row r="1089" spans="1:2" x14ac:dyDescent="0.35">
      <c r="A1089">
        <f t="shared" si="800"/>
        <v>1</v>
      </c>
      <c r="B1089">
        <f t="shared" si="801"/>
        <v>1900</v>
      </c>
    </row>
    <row r="1090" spans="1:2" x14ac:dyDescent="0.35">
      <c r="A1090">
        <f t="shared" si="800"/>
        <v>1</v>
      </c>
      <c r="B1090">
        <f t="shared" si="801"/>
        <v>1900</v>
      </c>
    </row>
    <row r="1091" spans="1:2" x14ac:dyDescent="0.35">
      <c r="A1091">
        <f t="shared" si="800"/>
        <v>1</v>
      </c>
      <c r="B1091">
        <f t="shared" si="801"/>
        <v>1900</v>
      </c>
    </row>
    <row r="1092" spans="1:2" x14ac:dyDescent="0.35">
      <c r="A1092">
        <f t="shared" si="800"/>
        <v>1</v>
      </c>
      <c r="B1092">
        <f t="shared" si="801"/>
        <v>1900</v>
      </c>
    </row>
    <row r="1093" spans="1:2" x14ac:dyDescent="0.35">
      <c r="A1093">
        <f t="shared" si="800"/>
        <v>1</v>
      </c>
      <c r="B1093">
        <f t="shared" si="801"/>
        <v>1900</v>
      </c>
    </row>
    <row r="1094" spans="1:2" x14ac:dyDescent="0.35">
      <c r="A1094">
        <f t="shared" si="800"/>
        <v>1</v>
      </c>
      <c r="B1094">
        <f t="shared" si="801"/>
        <v>1900</v>
      </c>
    </row>
    <row r="1095" spans="1:2" x14ac:dyDescent="0.35">
      <c r="A1095">
        <f t="shared" si="800"/>
        <v>1</v>
      </c>
      <c r="B1095">
        <f t="shared" si="801"/>
        <v>1900</v>
      </c>
    </row>
    <row r="1096" spans="1:2" x14ac:dyDescent="0.35">
      <c r="A1096">
        <f t="shared" si="800"/>
        <v>1</v>
      </c>
      <c r="B1096">
        <f t="shared" si="801"/>
        <v>1900</v>
      </c>
    </row>
    <row r="1097" spans="1:2" x14ac:dyDescent="0.35">
      <c r="A1097">
        <f t="shared" si="800"/>
        <v>1</v>
      </c>
      <c r="B1097">
        <f t="shared" si="801"/>
        <v>1900</v>
      </c>
    </row>
    <row r="1098" spans="1:2" x14ac:dyDescent="0.35">
      <c r="A1098">
        <f t="shared" si="800"/>
        <v>1</v>
      </c>
      <c r="B1098">
        <f t="shared" si="801"/>
        <v>1900</v>
      </c>
    </row>
    <row r="1099" spans="1:2" x14ac:dyDescent="0.35">
      <c r="A1099">
        <f t="shared" si="800"/>
        <v>1</v>
      </c>
      <c r="B1099">
        <f t="shared" si="801"/>
        <v>1900</v>
      </c>
    </row>
    <row r="1100" spans="1:2" x14ac:dyDescent="0.35">
      <c r="A1100">
        <f t="shared" ref="A1100:A1163" si="802">MONTH(C1100)</f>
        <v>1</v>
      </c>
      <c r="B1100">
        <f t="shared" ref="B1100:B1163" si="803">YEAR(C1100)</f>
        <v>1900</v>
      </c>
    </row>
    <row r="1101" spans="1:2" x14ac:dyDescent="0.35">
      <c r="A1101">
        <f t="shared" si="802"/>
        <v>1</v>
      </c>
      <c r="B1101">
        <f t="shared" si="803"/>
        <v>1900</v>
      </c>
    </row>
    <row r="1102" spans="1:2" x14ac:dyDescent="0.35">
      <c r="A1102">
        <f t="shared" si="802"/>
        <v>1</v>
      </c>
      <c r="B1102">
        <f t="shared" si="803"/>
        <v>1900</v>
      </c>
    </row>
    <row r="1103" spans="1:2" x14ac:dyDescent="0.35">
      <c r="A1103">
        <f t="shared" si="802"/>
        <v>1</v>
      </c>
      <c r="B1103">
        <f t="shared" si="803"/>
        <v>1900</v>
      </c>
    </row>
    <row r="1104" spans="1:2" x14ac:dyDescent="0.35">
      <c r="A1104">
        <f t="shared" si="802"/>
        <v>1</v>
      </c>
      <c r="B1104">
        <f t="shared" si="803"/>
        <v>1900</v>
      </c>
    </row>
    <row r="1105" spans="1:2" x14ac:dyDescent="0.35">
      <c r="A1105">
        <f t="shared" si="802"/>
        <v>1</v>
      </c>
      <c r="B1105">
        <f t="shared" si="803"/>
        <v>1900</v>
      </c>
    </row>
    <row r="1106" spans="1:2" x14ac:dyDescent="0.35">
      <c r="A1106">
        <f t="shared" si="802"/>
        <v>1</v>
      </c>
      <c r="B1106">
        <f t="shared" si="803"/>
        <v>1900</v>
      </c>
    </row>
    <row r="1107" spans="1:2" x14ac:dyDescent="0.35">
      <c r="A1107">
        <f t="shared" si="802"/>
        <v>1</v>
      </c>
      <c r="B1107">
        <f t="shared" si="803"/>
        <v>1900</v>
      </c>
    </row>
    <row r="1108" spans="1:2" x14ac:dyDescent="0.35">
      <c r="A1108">
        <f t="shared" si="802"/>
        <v>1</v>
      </c>
      <c r="B1108">
        <f t="shared" si="803"/>
        <v>1900</v>
      </c>
    </row>
    <row r="1109" spans="1:2" x14ac:dyDescent="0.35">
      <c r="A1109">
        <f t="shared" si="802"/>
        <v>1</v>
      </c>
      <c r="B1109">
        <f t="shared" si="803"/>
        <v>1900</v>
      </c>
    </row>
    <row r="1110" spans="1:2" x14ac:dyDescent="0.35">
      <c r="A1110">
        <f t="shared" si="802"/>
        <v>1</v>
      </c>
      <c r="B1110">
        <f t="shared" si="803"/>
        <v>1900</v>
      </c>
    </row>
    <row r="1111" spans="1:2" x14ac:dyDescent="0.35">
      <c r="A1111">
        <f t="shared" si="802"/>
        <v>1</v>
      </c>
      <c r="B1111">
        <f t="shared" si="803"/>
        <v>1900</v>
      </c>
    </row>
    <row r="1112" spans="1:2" x14ac:dyDescent="0.35">
      <c r="A1112">
        <f t="shared" si="802"/>
        <v>1</v>
      </c>
      <c r="B1112">
        <f t="shared" si="803"/>
        <v>1900</v>
      </c>
    </row>
    <row r="1113" spans="1:2" x14ac:dyDescent="0.35">
      <c r="A1113">
        <f t="shared" si="802"/>
        <v>1</v>
      </c>
      <c r="B1113">
        <f t="shared" si="803"/>
        <v>1900</v>
      </c>
    </row>
    <row r="1114" spans="1:2" x14ac:dyDescent="0.35">
      <c r="A1114">
        <f t="shared" si="802"/>
        <v>1</v>
      </c>
      <c r="B1114">
        <f t="shared" si="803"/>
        <v>1900</v>
      </c>
    </row>
    <row r="1115" spans="1:2" x14ac:dyDescent="0.35">
      <c r="A1115">
        <f t="shared" si="802"/>
        <v>1</v>
      </c>
      <c r="B1115">
        <f t="shared" si="803"/>
        <v>1900</v>
      </c>
    </row>
    <row r="1116" spans="1:2" x14ac:dyDescent="0.35">
      <c r="A1116">
        <f t="shared" si="802"/>
        <v>1</v>
      </c>
      <c r="B1116">
        <f t="shared" si="803"/>
        <v>1900</v>
      </c>
    </row>
    <row r="1117" spans="1:2" x14ac:dyDescent="0.35">
      <c r="A1117">
        <f t="shared" si="802"/>
        <v>1</v>
      </c>
      <c r="B1117">
        <f t="shared" si="803"/>
        <v>1900</v>
      </c>
    </row>
    <row r="1118" spans="1:2" x14ac:dyDescent="0.35">
      <c r="A1118">
        <f t="shared" si="802"/>
        <v>1</v>
      </c>
      <c r="B1118">
        <f t="shared" si="803"/>
        <v>1900</v>
      </c>
    </row>
    <row r="1119" spans="1:2" x14ac:dyDescent="0.35">
      <c r="A1119">
        <f t="shared" si="802"/>
        <v>1</v>
      </c>
      <c r="B1119">
        <f t="shared" si="803"/>
        <v>1900</v>
      </c>
    </row>
    <row r="1120" spans="1:2" x14ac:dyDescent="0.35">
      <c r="A1120">
        <f t="shared" si="802"/>
        <v>1</v>
      </c>
      <c r="B1120">
        <f t="shared" si="803"/>
        <v>1900</v>
      </c>
    </row>
    <row r="1121" spans="1:2" x14ac:dyDescent="0.35">
      <c r="A1121">
        <f t="shared" si="802"/>
        <v>1</v>
      </c>
      <c r="B1121">
        <f t="shared" si="803"/>
        <v>1900</v>
      </c>
    </row>
    <row r="1122" spans="1:2" x14ac:dyDescent="0.35">
      <c r="A1122">
        <f t="shared" si="802"/>
        <v>1</v>
      </c>
      <c r="B1122">
        <f t="shared" si="803"/>
        <v>1900</v>
      </c>
    </row>
    <row r="1123" spans="1:2" x14ac:dyDescent="0.35">
      <c r="A1123">
        <f t="shared" si="802"/>
        <v>1</v>
      </c>
      <c r="B1123">
        <f t="shared" si="803"/>
        <v>1900</v>
      </c>
    </row>
    <row r="1124" spans="1:2" x14ac:dyDescent="0.35">
      <c r="A1124">
        <f t="shared" si="802"/>
        <v>1</v>
      </c>
      <c r="B1124">
        <f t="shared" si="803"/>
        <v>1900</v>
      </c>
    </row>
    <row r="1125" spans="1:2" x14ac:dyDescent="0.35">
      <c r="A1125">
        <f t="shared" si="802"/>
        <v>1</v>
      </c>
      <c r="B1125">
        <f t="shared" si="803"/>
        <v>1900</v>
      </c>
    </row>
    <row r="1126" spans="1:2" x14ac:dyDescent="0.35">
      <c r="A1126">
        <f t="shared" si="802"/>
        <v>1</v>
      </c>
      <c r="B1126">
        <f t="shared" si="803"/>
        <v>1900</v>
      </c>
    </row>
    <row r="1127" spans="1:2" x14ac:dyDescent="0.35">
      <c r="A1127">
        <f t="shared" si="802"/>
        <v>1</v>
      </c>
      <c r="B1127">
        <f t="shared" si="803"/>
        <v>1900</v>
      </c>
    </row>
    <row r="1128" spans="1:2" x14ac:dyDescent="0.35">
      <c r="A1128">
        <f t="shared" si="802"/>
        <v>1</v>
      </c>
      <c r="B1128">
        <f t="shared" si="803"/>
        <v>1900</v>
      </c>
    </row>
    <row r="1129" spans="1:2" x14ac:dyDescent="0.35">
      <c r="A1129">
        <f t="shared" si="802"/>
        <v>1</v>
      </c>
      <c r="B1129">
        <f t="shared" si="803"/>
        <v>1900</v>
      </c>
    </row>
    <row r="1130" spans="1:2" x14ac:dyDescent="0.35">
      <c r="A1130">
        <f t="shared" si="802"/>
        <v>1</v>
      </c>
      <c r="B1130">
        <f t="shared" si="803"/>
        <v>1900</v>
      </c>
    </row>
    <row r="1131" spans="1:2" x14ac:dyDescent="0.35">
      <c r="A1131">
        <f t="shared" si="802"/>
        <v>1</v>
      </c>
      <c r="B1131">
        <f t="shared" si="803"/>
        <v>1900</v>
      </c>
    </row>
    <row r="1132" spans="1:2" x14ac:dyDescent="0.35">
      <c r="A1132">
        <f t="shared" si="802"/>
        <v>1</v>
      </c>
      <c r="B1132">
        <f t="shared" si="803"/>
        <v>1900</v>
      </c>
    </row>
    <row r="1133" spans="1:2" x14ac:dyDescent="0.35">
      <c r="A1133">
        <f t="shared" si="802"/>
        <v>1</v>
      </c>
      <c r="B1133">
        <f t="shared" si="803"/>
        <v>1900</v>
      </c>
    </row>
    <row r="1134" spans="1:2" x14ac:dyDescent="0.35">
      <c r="A1134">
        <f t="shared" si="802"/>
        <v>1</v>
      </c>
      <c r="B1134">
        <f t="shared" si="803"/>
        <v>1900</v>
      </c>
    </row>
    <row r="1135" spans="1:2" x14ac:dyDescent="0.35">
      <c r="A1135">
        <f t="shared" si="802"/>
        <v>1</v>
      </c>
      <c r="B1135">
        <f t="shared" si="803"/>
        <v>1900</v>
      </c>
    </row>
    <row r="1136" spans="1:2" x14ac:dyDescent="0.35">
      <c r="A1136">
        <f t="shared" si="802"/>
        <v>1</v>
      </c>
      <c r="B1136">
        <f t="shared" si="803"/>
        <v>1900</v>
      </c>
    </row>
    <row r="1137" spans="1:2" x14ac:dyDescent="0.35">
      <c r="A1137">
        <f t="shared" si="802"/>
        <v>1</v>
      </c>
      <c r="B1137">
        <f t="shared" si="803"/>
        <v>1900</v>
      </c>
    </row>
    <row r="1138" spans="1:2" x14ac:dyDescent="0.35">
      <c r="A1138">
        <f t="shared" si="802"/>
        <v>1</v>
      </c>
      <c r="B1138">
        <f t="shared" si="803"/>
        <v>1900</v>
      </c>
    </row>
    <row r="1139" spans="1:2" x14ac:dyDescent="0.35">
      <c r="A1139">
        <f t="shared" si="802"/>
        <v>1</v>
      </c>
      <c r="B1139">
        <f t="shared" si="803"/>
        <v>1900</v>
      </c>
    </row>
    <row r="1140" spans="1:2" x14ac:dyDescent="0.35">
      <c r="A1140">
        <f t="shared" si="802"/>
        <v>1</v>
      </c>
      <c r="B1140">
        <f t="shared" si="803"/>
        <v>1900</v>
      </c>
    </row>
    <row r="1141" spans="1:2" x14ac:dyDescent="0.35">
      <c r="A1141">
        <f t="shared" si="802"/>
        <v>1</v>
      </c>
      <c r="B1141">
        <f t="shared" si="803"/>
        <v>1900</v>
      </c>
    </row>
    <row r="1142" spans="1:2" x14ac:dyDescent="0.35">
      <c r="A1142">
        <f t="shared" si="802"/>
        <v>1</v>
      </c>
      <c r="B1142">
        <f t="shared" si="803"/>
        <v>1900</v>
      </c>
    </row>
    <row r="1143" spans="1:2" x14ac:dyDescent="0.35">
      <c r="A1143">
        <f t="shared" si="802"/>
        <v>1</v>
      </c>
      <c r="B1143">
        <f t="shared" si="803"/>
        <v>1900</v>
      </c>
    </row>
    <row r="1144" spans="1:2" x14ac:dyDescent="0.35">
      <c r="A1144">
        <f t="shared" si="802"/>
        <v>1</v>
      </c>
      <c r="B1144">
        <f t="shared" si="803"/>
        <v>1900</v>
      </c>
    </row>
    <row r="1145" spans="1:2" x14ac:dyDescent="0.35">
      <c r="A1145">
        <f t="shared" si="802"/>
        <v>1</v>
      </c>
      <c r="B1145">
        <f t="shared" si="803"/>
        <v>1900</v>
      </c>
    </row>
    <row r="1146" spans="1:2" x14ac:dyDescent="0.35">
      <c r="A1146">
        <f t="shared" si="802"/>
        <v>1</v>
      </c>
      <c r="B1146">
        <f t="shared" si="803"/>
        <v>1900</v>
      </c>
    </row>
    <row r="1147" spans="1:2" x14ac:dyDescent="0.35">
      <c r="A1147">
        <f t="shared" si="802"/>
        <v>1</v>
      </c>
      <c r="B1147">
        <f t="shared" si="803"/>
        <v>1900</v>
      </c>
    </row>
    <row r="1148" spans="1:2" x14ac:dyDescent="0.35">
      <c r="A1148">
        <f t="shared" si="802"/>
        <v>1</v>
      </c>
      <c r="B1148">
        <f t="shared" si="803"/>
        <v>1900</v>
      </c>
    </row>
    <row r="1149" spans="1:2" x14ac:dyDescent="0.35">
      <c r="A1149">
        <f t="shared" si="802"/>
        <v>1</v>
      </c>
      <c r="B1149">
        <f t="shared" si="803"/>
        <v>1900</v>
      </c>
    </row>
    <row r="1150" spans="1:2" x14ac:dyDescent="0.35">
      <c r="A1150">
        <f t="shared" si="802"/>
        <v>1</v>
      </c>
      <c r="B1150">
        <f t="shared" si="803"/>
        <v>1900</v>
      </c>
    </row>
    <row r="1151" spans="1:2" x14ac:dyDescent="0.35">
      <c r="A1151">
        <f t="shared" si="802"/>
        <v>1</v>
      </c>
      <c r="B1151">
        <f t="shared" si="803"/>
        <v>1900</v>
      </c>
    </row>
    <row r="1152" spans="1:2" x14ac:dyDescent="0.35">
      <c r="A1152">
        <f t="shared" si="802"/>
        <v>1</v>
      </c>
      <c r="B1152">
        <f t="shared" si="803"/>
        <v>1900</v>
      </c>
    </row>
    <row r="1153" spans="1:2" x14ac:dyDescent="0.35">
      <c r="A1153">
        <f t="shared" si="802"/>
        <v>1</v>
      </c>
      <c r="B1153">
        <f t="shared" si="803"/>
        <v>1900</v>
      </c>
    </row>
    <row r="1154" spans="1:2" x14ac:dyDescent="0.35">
      <c r="A1154">
        <f t="shared" si="802"/>
        <v>1</v>
      </c>
      <c r="B1154">
        <f t="shared" si="803"/>
        <v>1900</v>
      </c>
    </row>
    <row r="1155" spans="1:2" x14ac:dyDescent="0.35">
      <c r="A1155">
        <f t="shared" si="802"/>
        <v>1</v>
      </c>
      <c r="B1155">
        <f t="shared" si="803"/>
        <v>1900</v>
      </c>
    </row>
    <row r="1156" spans="1:2" x14ac:dyDescent="0.35">
      <c r="A1156">
        <f t="shared" si="802"/>
        <v>1</v>
      </c>
      <c r="B1156">
        <f t="shared" si="803"/>
        <v>1900</v>
      </c>
    </row>
    <row r="1157" spans="1:2" x14ac:dyDescent="0.35">
      <c r="A1157">
        <f t="shared" si="802"/>
        <v>1</v>
      </c>
      <c r="B1157">
        <f t="shared" si="803"/>
        <v>1900</v>
      </c>
    </row>
    <row r="1158" spans="1:2" x14ac:dyDescent="0.35">
      <c r="A1158">
        <f t="shared" si="802"/>
        <v>1</v>
      </c>
      <c r="B1158">
        <f t="shared" si="803"/>
        <v>1900</v>
      </c>
    </row>
    <row r="1159" spans="1:2" x14ac:dyDescent="0.35">
      <c r="A1159">
        <f t="shared" si="802"/>
        <v>1</v>
      </c>
      <c r="B1159">
        <f t="shared" si="803"/>
        <v>1900</v>
      </c>
    </row>
    <row r="1160" spans="1:2" x14ac:dyDescent="0.35">
      <c r="A1160">
        <f t="shared" si="802"/>
        <v>1</v>
      </c>
      <c r="B1160">
        <f t="shared" si="803"/>
        <v>1900</v>
      </c>
    </row>
    <row r="1161" spans="1:2" x14ac:dyDescent="0.35">
      <c r="A1161">
        <f t="shared" si="802"/>
        <v>1</v>
      </c>
      <c r="B1161">
        <f t="shared" si="803"/>
        <v>1900</v>
      </c>
    </row>
    <row r="1162" spans="1:2" x14ac:dyDescent="0.35">
      <c r="A1162">
        <f t="shared" si="802"/>
        <v>1</v>
      </c>
      <c r="B1162">
        <f t="shared" si="803"/>
        <v>1900</v>
      </c>
    </row>
    <row r="1163" spans="1:2" x14ac:dyDescent="0.35">
      <c r="A1163">
        <f t="shared" si="802"/>
        <v>1</v>
      </c>
      <c r="B1163">
        <f t="shared" si="803"/>
        <v>1900</v>
      </c>
    </row>
    <row r="1164" spans="1:2" x14ac:dyDescent="0.35">
      <c r="A1164">
        <f t="shared" ref="A1164:A1227" si="804">MONTH(C1164)</f>
        <v>1</v>
      </c>
      <c r="B1164">
        <f t="shared" ref="B1164:B1227" si="805">YEAR(C1164)</f>
        <v>1900</v>
      </c>
    </row>
    <row r="1165" spans="1:2" x14ac:dyDescent="0.35">
      <c r="A1165">
        <f t="shared" si="804"/>
        <v>1</v>
      </c>
      <c r="B1165">
        <f t="shared" si="805"/>
        <v>1900</v>
      </c>
    </row>
    <row r="1166" spans="1:2" x14ac:dyDescent="0.35">
      <c r="A1166">
        <f t="shared" si="804"/>
        <v>1</v>
      </c>
      <c r="B1166">
        <f t="shared" si="805"/>
        <v>1900</v>
      </c>
    </row>
    <row r="1167" spans="1:2" x14ac:dyDescent="0.35">
      <c r="A1167">
        <f t="shared" si="804"/>
        <v>1</v>
      </c>
      <c r="B1167">
        <f t="shared" si="805"/>
        <v>1900</v>
      </c>
    </row>
    <row r="1168" spans="1:2" x14ac:dyDescent="0.35">
      <c r="A1168">
        <f t="shared" si="804"/>
        <v>1</v>
      </c>
      <c r="B1168">
        <f t="shared" si="805"/>
        <v>1900</v>
      </c>
    </row>
    <row r="1169" spans="1:2" x14ac:dyDescent="0.35">
      <c r="A1169">
        <f t="shared" si="804"/>
        <v>1</v>
      </c>
      <c r="B1169">
        <f t="shared" si="805"/>
        <v>1900</v>
      </c>
    </row>
    <row r="1170" spans="1:2" x14ac:dyDescent="0.35">
      <c r="A1170">
        <f t="shared" si="804"/>
        <v>1</v>
      </c>
      <c r="B1170">
        <f t="shared" si="805"/>
        <v>1900</v>
      </c>
    </row>
    <row r="1171" spans="1:2" x14ac:dyDescent="0.35">
      <c r="A1171">
        <f t="shared" si="804"/>
        <v>1</v>
      </c>
      <c r="B1171">
        <f t="shared" si="805"/>
        <v>1900</v>
      </c>
    </row>
    <row r="1172" spans="1:2" x14ac:dyDescent="0.35">
      <c r="A1172">
        <f t="shared" si="804"/>
        <v>1</v>
      </c>
      <c r="B1172">
        <f t="shared" si="805"/>
        <v>1900</v>
      </c>
    </row>
    <row r="1173" spans="1:2" x14ac:dyDescent="0.35">
      <c r="A1173">
        <f t="shared" si="804"/>
        <v>1</v>
      </c>
      <c r="B1173">
        <f t="shared" si="805"/>
        <v>1900</v>
      </c>
    </row>
    <row r="1174" spans="1:2" x14ac:dyDescent="0.35">
      <c r="A1174">
        <f t="shared" si="804"/>
        <v>1</v>
      </c>
      <c r="B1174">
        <f t="shared" si="805"/>
        <v>1900</v>
      </c>
    </row>
    <row r="1175" spans="1:2" x14ac:dyDescent="0.35">
      <c r="A1175">
        <f t="shared" si="804"/>
        <v>1</v>
      </c>
      <c r="B1175">
        <f t="shared" si="805"/>
        <v>1900</v>
      </c>
    </row>
    <row r="1176" spans="1:2" x14ac:dyDescent="0.35">
      <c r="A1176">
        <f t="shared" si="804"/>
        <v>1</v>
      </c>
      <c r="B1176">
        <f t="shared" si="805"/>
        <v>1900</v>
      </c>
    </row>
    <row r="1177" spans="1:2" x14ac:dyDescent="0.35">
      <c r="A1177">
        <f t="shared" si="804"/>
        <v>1</v>
      </c>
      <c r="B1177">
        <f t="shared" si="805"/>
        <v>1900</v>
      </c>
    </row>
    <row r="1178" spans="1:2" x14ac:dyDescent="0.35">
      <c r="A1178">
        <f t="shared" si="804"/>
        <v>1</v>
      </c>
      <c r="B1178">
        <f t="shared" si="805"/>
        <v>1900</v>
      </c>
    </row>
    <row r="1179" spans="1:2" x14ac:dyDescent="0.35">
      <c r="A1179">
        <f t="shared" si="804"/>
        <v>1</v>
      </c>
      <c r="B1179">
        <f t="shared" si="805"/>
        <v>1900</v>
      </c>
    </row>
    <row r="1180" spans="1:2" x14ac:dyDescent="0.35">
      <c r="A1180">
        <f t="shared" si="804"/>
        <v>1</v>
      </c>
      <c r="B1180">
        <f t="shared" si="805"/>
        <v>1900</v>
      </c>
    </row>
    <row r="1181" spans="1:2" x14ac:dyDescent="0.35">
      <c r="A1181">
        <f t="shared" si="804"/>
        <v>1</v>
      </c>
      <c r="B1181">
        <f t="shared" si="805"/>
        <v>1900</v>
      </c>
    </row>
    <row r="1182" spans="1:2" x14ac:dyDescent="0.35">
      <c r="A1182">
        <f t="shared" si="804"/>
        <v>1</v>
      </c>
      <c r="B1182">
        <f t="shared" si="805"/>
        <v>1900</v>
      </c>
    </row>
    <row r="1183" spans="1:2" x14ac:dyDescent="0.35">
      <c r="A1183">
        <f t="shared" si="804"/>
        <v>1</v>
      </c>
      <c r="B1183">
        <f t="shared" si="805"/>
        <v>1900</v>
      </c>
    </row>
    <row r="1184" spans="1:2" x14ac:dyDescent="0.35">
      <c r="A1184">
        <f t="shared" si="804"/>
        <v>1</v>
      </c>
      <c r="B1184">
        <f t="shared" si="805"/>
        <v>1900</v>
      </c>
    </row>
    <row r="1185" spans="1:2" x14ac:dyDescent="0.35">
      <c r="A1185">
        <f t="shared" si="804"/>
        <v>1</v>
      </c>
      <c r="B1185">
        <f t="shared" si="805"/>
        <v>1900</v>
      </c>
    </row>
    <row r="1186" spans="1:2" x14ac:dyDescent="0.35">
      <c r="A1186">
        <f t="shared" si="804"/>
        <v>1</v>
      </c>
      <c r="B1186">
        <f t="shared" si="805"/>
        <v>1900</v>
      </c>
    </row>
    <row r="1187" spans="1:2" x14ac:dyDescent="0.35">
      <c r="A1187">
        <f t="shared" si="804"/>
        <v>1</v>
      </c>
      <c r="B1187">
        <f t="shared" si="805"/>
        <v>1900</v>
      </c>
    </row>
    <row r="1188" spans="1:2" x14ac:dyDescent="0.35">
      <c r="A1188">
        <f t="shared" si="804"/>
        <v>1</v>
      </c>
      <c r="B1188">
        <f t="shared" si="805"/>
        <v>1900</v>
      </c>
    </row>
    <row r="1189" spans="1:2" x14ac:dyDescent="0.35">
      <c r="A1189">
        <f t="shared" si="804"/>
        <v>1</v>
      </c>
      <c r="B1189">
        <f t="shared" si="805"/>
        <v>1900</v>
      </c>
    </row>
    <row r="1190" spans="1:2" x14ac:dyDescent="0.35">
      <c r="A1190">
        <f t="shared" si="804"/>
        <v>1</v>
      </c>
      <c r="B1190">
        <f t="shared" si="805"/>
        <v>1900</v>
      </c>
    </row>
    <row r="1191" spans="1:2" x14ac:dyDescent="0.35">
      <c r="A1191">
        <f t="shared" si="804"/>
        <v>1</v>
      </c>
      <c r="B1191">
        <f t="shared" si="805"/>
        <v>1900</v>
      </c>
    </row>
    <row r="1192" spans="1:2" x14ac:dyDescent="0.35">
      <c r="A1192">
        <f t="shared" si="804"/>
        <v>1</v>
      </c>
      <c r="B1192">
        <f t="shared" si="805"/>
        <v>1900</v>
      </c>
    </row>
    <row r="1193" spans="1:2" x14ac:dyDescent="0.35">
      <c r="A1193">
        <f t="shared" si="804"/>
        <v>1</v>
      </c>
      <c r="B1193">
        <f t="shared" si="805"/>
        <v>1900</v>
      </c>
    </row>
    <row r="1194" spans="1:2" x14ac:dyDescent="0.35">
      <c r="A1194">
        <f t="shared" si="804"/>
        <v>1</v>
      </c>
      <c r="B1194">
        <f t="shared" si="805"/>
        <v>1900</v>
      </c>
    </row>
    <row r="1195" spans="1:2" x14ac:dyDescent="0.35">
      <c r="A1195">
        <f t="shared" si="804"/>
        <v>1</v>
      </c>
      <c r="B1195">
        <f t="shared" si="805"/>
        <v>1900</v>
      </c>
    </row>
    <row r="1196" spans="1:2" x14ac:dyDescent="0.35">
      <c r="A1196">
        <f t="shared" si="804"/>
        <v>1</v>
      </c>
      <c r="B1196">
        <f t="shared" si="805"/>
        <v>1900</v>
      </c>
    </row>
    <row r="1197" spans="1:2" x14ac:dyDescent="0.35">
      <c r="A1197">
        <f t="shared" si="804"/>
        <v>1</v>
      </c>
      <c r="B1197">
        <f t="shared" si="805"/>
        <v>1900</v>
      </c>
    </row>
    <row r="1198" spans="1:2" x14ac:dyDescent="0.35">
      <c r="A1198">
        <f t="shared" si="804"/>
        <v>1</v>
      </c>
      <c r="B1198">
        <f t="shared" si="805"/>
        <v>1900</v>
      </c>
    </row>
    <row r="1199" spans="1:2" x14ac:dyDescent="0.35">
      <c r="A1199">
        <f t="shared" si="804"/>
        <v>1</v>
      </c>
      <c r="B1199">
        <f t="shared" si="805"/>
        <v>1900</v>
      </c>
    </row>
    <row r="1200" spans="1:2" x14ac:dyDescent="0.35">
      <c r="A1200">
        <f t="shared" si="804"/>
        <v>1</v>
      </c>
      <c r="B1200">
        <f t="shared" si="805"/>
        <v>1900</v>
      </c>
    </row>
    <row r="1201" spans="1:2" x14ac:dyDescent="0.35">
      <c r="A1201">
        <f t="shared" si="804"/>
        <v>1</v>
      </c>
      <c r="B1201">
        <f t="shared" si="805"/>
        <v>1900</v>
      </c>
    </row>
    <row r="1202" spans="1:2" x14ac:dyDescent="0.35">
      <c r="A1202">
        <f t="shared" si="804"/>
        <v>1</v>
      </c>
      <c r="B1202">
        <f t="shared" si="805"/>
        <v>1900</v>
      </c>
    </row>
    <row r="1203" spans="1:2" x14ac:dyDescent="0.35">
      <c r="A1203">
        <f t="shared" si="804"/>
        <v>1</v>
      </c>
      <c r="B1203">
        <f t="shared" si="805"/>
        <v>1900</v>
      </c>
    </row>
    <row r="1204" spans="1:2" x14ac:dyDescent="0.35">
      <c r="A1204">
        <f t="shared" si="804"/>
        <v>1</v>
      </c>
      <c r="B1204">
        <f t="shared" si="805"/>
        <v>1900</v>
      </c>
    </row>
    <row r="1205" spans="1:2" x14ac:dyDescent="0.35">
      <c r="A1205">
        <f t="shared" si="804"/>
        <v>1</v>
      </c>
      <c r="B1205">
        <f t="shared" si="805"/>
        <v>1900</v>
      </c>
    </row>
    <row r="1206" spans="1:2" x14ac:dyDescent="0.35">
      <c r="A1206">
        <f t="shared" si="804"/>
        <v>1</v>
      </c>
      <c r="B1206">
        <f t="shared" si="805"/>
        <v>1900</v>
      </c>
    </row>
    <row r="1207" spans="1:2" x14ac:dyDescent="0.35">
      <c r="A1207">
        <f t="shared" si="804"/>
        <v>1</v>
      </c>
      <c r="B1207">
        <f t="shared" si="805"/>
        <v>1900</v>
      </c>
    </row>
    <row r="1208" spans="1:2" x14ac:dyDescent="0.35">
      <c r="A1208">
        <f t="shared" si="804"/>
        <v>1</v>
      </c>
      <c r="B1208">
        <f t="shared" si="805"/>
        <v>1900</v>
      </c>
    </row>
    <row r="1209" spans="1:2" x14ac:dyDescent="0.35">
      <c r="A1209">
        <f t="shared" si="804"/>
        <v>1</v>
      </c>
      <c r="B1209">
        <f t="shared" si="805"/>
        <v>1900</v>
      </c>
    </row>
    <row r="1210" spans="1:2" x14ac:dyDescent="0.35">
      <c r="A1210">
        <f t="shared" si="804"/>
        <v>1</v>
      </c>
      <c r="B1210">
        <f t="shared" si="805"/>
        <v>1900</v>
      </c>
    </row>
    <row r="1211" spans="1:2" x14ac:dyDescent="0.35">
      <c r="A1211">
        <f t="shared" si="804"/>
        <v>1</v>
      </c>
      <c r="B1211">
        <f t="shared" si="805"/>
        <v>1900</v>
      </c>
    </row>
    <row r="1212" spans="1:2" x14ac:dyDescent="0.35">
      <c r="A1212">
        <f t="shared" si="804"/>
        <v>1</v>
      </c>
      <c r="B1212">
        <f t="shared" si="805"/>
        <v>1900</v>
      </c>
    </row>
    <row r="1213" spans="1:2" x14ac:dyDescent="0.35">
      <c r="A1213">
        <f t="shared" si="804"/>
        <v>1</v>
      </c>
      <c r="B1213">
        <f t="shared" si="805"/>
        <v>1900</v>
      </c>
    </row>
    <row r="1214" spans="1:2" x14ac:dyDescent="0.35">
      <c r="A1214">
        <f t="shared" si="804"/>
        <v>1</v>
      </c>
      <c r="B1214">
        <f t="shared" si="805"/>
        <v>1900</v>
      </c>
    </row>
    <row r="1215" spans="1:2" x14ac:dyDescent="0.35">
      <c r="A1215">
        <f t="shared" si="804"/>
        <v>1</v>
      </c>
      <c r="B1215">
        <f t="shared" si="805"/>
        <v>1900</v>
      </c>
    </row>
    <row r="1216" spans="1:2" x14ac:dyDescent="0.35">
      <c r="A1216">
        <f t="shared" si="804"/>
        <v>1</v>
      </c>
      <c r="B1216">
        <f t="shared" si="805"/>
        <v>1900</v>
      </c>
    </row>
    <row r="1217" spans="1:2" x14ac:dyDescent="0.35">
      <c r="A1217">
        <f t="shared" si="804"/>
        <v>1</v>
      </c>
      <c r="B1217">
        <f t="shared" si="805"/>
        <v>1900</v>
      </c>
    </row>
    <row r="1218" spans="1:2" x14ac:dyDescent="0.35">
      <c r="A1218">
        <f t="shared" si="804"/>
        <v>1</v>
      </c>
      <c r="B1218">
        <f t="shared" si="805"/>
        <v>1900</v>
      </c>
    </row>
    <row r="1219" spans="1:2" x14ac:dyDescent="0.35">
      <c r="A1219">
        <f t="shared" si="804"/>
        <v>1</v>
      </c>
      <c r="B1219">
        <f t="shared" si="805"/>
        <v>1900</v>
      </c>
    </row>
    <row r="1220" spans="1:2" x14ac:dyDescent="0.35">
      <c r="A1220">
        <f t="shared" si="804"/>
        <v>1</v>
      </c>
      <c r="B1220">
        <f t="shared" si="805"/>
        <v>1900</v>
      </c>
    </row>
    <row r="1221" spans="1:2" x14ac:dyDescent="0.35">
      <c r="A1221">
        <f t="shared" si="804"/>
        <v>1</v>
      </c>
      <c r="B1221">
        <f t="shared" si="805"/>
        <v>1900</v>
      </c>
    </row>
    <row r="1222" spans="1:2" x14ac:dyDescent="0.35">
      <c r="A1222">
        <f t="shared" si="804"/>
        <v>1</v>
      </c>
      <c r="B1222">
        <f t="shared" si="805"/>
        <v>1900</v>
      </c>
    </row>
    <row r="1223" spans="1:2" x14ac:dyDescent="0.35">
      <c r="A1223">
        <f t="shared" si="804"/>
        <v>1</v>
      </c>
      <c r="B1223">
        <f t="shared" si="805"/>
        <v>1900</v>
      </c>
    </row>
    <row r="1224" spans="1:2" x14ac:dyDescent="0.35">
      <c r="A1224">
        <f t="shared" si="804"/>
        <v>1</v>
      </c>
      <c r="B1224">
        <f t="shared" si="805"/>
        <v>1900</v>
      </c>
    </row>
    <row r="1225" spans="1:2" x14ac:dyDescent="0.35">
      <c r="A1225">
        <f t="shared" si="804"/>
        <v>1</v>
      </c>
      <c r="B1225">
        <f t="shared" si="805"/>
        <v>1900</v>
      </c>
    </row>
    <row r="1226" spans="1:2" x14ac:dyDescent="0.35">
      <c r="A1226">
        <f t="shared" si="804"/>
        <v>1</v>
      </c>
      <c r="B1226">
        <f t="shared" si="805"/>
        <v>1900</v>
      </c>
    </row>
    <row r="1227" spans="1:2" x14ac:dyDescent="0.35">
      <c r="A1227">
        <f t="shared" si="804"/>
        <v>1</v>
      </c>
      <c r="B1227">
        <f t="shared" si="805"/>
        <v>1900</v>
      </c>
    </row>
    <row r="1228" spans="1:2" x14ac:dyDescent="0.35">
      <c r="A1228">
        <f t="shared" ref="A1228:A1291" si="806">MONTH(C1228)</f>
        <v>1</v>
      </c>
      <c r="B1228">
        <f t="shared" ref="B1228:B1291" si="807">YEAR(C1228)</f>
        <v>1900</v>
      </c>
    </row>
    <row r="1229" spans="1:2" x14ac:dyDescent="0.35">
      <c r="A1229">
        <f t="shared" si="806"/>
        <v>1</v>
      </c>
      <c r="B1229">
        <f t="shared" si="807"/>
        <v>1900</v>
      </c>
    </row>
    <row r="1230" spans="1:2" x14ac:dyDescent="0.35">
      <c r="A1230">
        <f t="shared" si="806"/>
        <v>1</v>
      </c>
      <c r="B1230">
        <f t="shared" si="807"/>
        <v>1900</v>
      </c>
    </row>
    <row r="1231" spans="1:2" x14ac:dyDescent="0.35">
      <c r="A1231">
        <f t="shared" si="806"/>
        <v>1</v>
      </c>
      <c r="B1231">
        <f t="shared" si="807"/>
        <v>1900</v>
      </c>
    </row>
    <row r="1232" spans="1:2" x14ac:dyDescent="0.35">
      <c r="A1232">
        <f t="shared" si="806"/>
        <v>1</v>
      </c>
      <c r="B1232">
        <f t="shared" si="807"/>
        <v>1900</v>
      </c>
    </row>
    <row r="1233" spans="1:2" x14ac:dyDescent="0.35">
      <c r="A1233">
        <f t="shared" si="806"/>
        <v>1</v>
      </c>
      <c r="B1233">
        <f t="shared" si="807"/>
        <v>1900</v>
      </c>
    </row>
    <row r="1234" spans="1:2" x14ac:dyDescent="0.35">
      <c r="A1234">
        <f t="shared" si="806"/>
        <v>1</v>
      </c>
      <c r="B1234">
        <f t="shared" si="807"/>
        <v>1900</v>
      </c>
    </row>
    <row r="1235" spans="1:2" x14ac:dyDescent="0.35">
      <c r="A1235">
        <f t="shared" si="806"/>
        <v>1</v>
      </c>
      <c r="B1235">
        <f t="shared" si="807"/>
        <v>1900</v>
      </c>
    </row>
    <row r="1236" spans="1:2" x14ac:dyDescent="0.35">
      <c r="A1236">
        <f t="shared" si="806"/>
        <v>1</v>
      </c>
      <c r="B1236">
        <f t="shared" si="807"/>
        <v>1900</v>
      </c>
    </row>
    <row r="1237" spans="1:2" x14ac:dyDescent="0.35">
      <c r="A1237">
        <f t="shared" si="806"/>
        <v>1</v>
      </c>
      <c r="B1237">
        <f t="shared" si="807"/>
        <v>1900</v>
      </c>
    </row>
    <row r="1238" spans="1:2" x14ac:dyDescent="0.35">
      <c r="A1238">
        <f t="shared" si="806"/>
        <v>1</v>
      </c>
      <c r="B1238">
        <f t="shared" si="807"/>
        <v>1900</v>
      </c>
    </row>
    <row r="1239" spans="1:2" x14ac:dyDescent="0.35">
      <c r="A1239">
        <f t="shared" si="806"/>
        <v>1</v>
      </c>
      <c r="B1239">
        <f t="shared" si="807"/>
        <v>1900</v>
      </c>
    </row>
    <row r="1240" spans="1:2" x14ac:dyDescent="0.35">
      <c r="A1240">
        <f t="shared" si="806"/>
        <v>1</v>
      </c>
      <c r="B1240">
        <f t="shared" si="807"/>
        <v>1900</v>
      </c>
    </row>
    <row r="1241" spans="1:2" x14ac:dyDescent="0.35">
      <c r="A1241">
        <f t="shared" si="806"/>
        <v>1</v>
      </c>
      <c r="B1241">
        <f t="shared" si="807"/>
        <v>1900</v>
      </c>
    </row>
    <row r="1242" spans="1:2" x14ac:dyDescent="0.35">
      <c r="A1242">
        <f t="shared" si="806"/>
        <v>1</v>
      </c>
      <c r="B1242">
        <f t="shared" si="807"/>
        <v>1900</v>
      </c>
    </row>
    <row r="1243" spans="1:2" x14ac:dyDescent="0.35">
      <c r="A1243">
        <f t="shared" si="806"/>
        <v>1</v>
      </c>
      <c r="B1243">
        <f t="shared" si="807"/>
        <v>1900</v>
      </c>
    </row>
    <row r="1244" spans="1:2" x14ac:dyDescent="0.35">
      <c r="A1244">
        <f t="shared" si="806"/>
        <v>1</v>
      </c>
      <c r="B1244">
        <f t="shared" si="807"/>
        <v>1900</v>
      </c>
    </row>
    <row r="1245" spans="1:2" x14ac:dyDescent="0.35">
      <c r="A1245">
        <f t="shared" si="806"/>
        <v>1</v>
      </c>
      <c r="B1245">
        <f t="shared" si="807"/>
        <v>1900</v>
      </c>
    </row>
    <row r="1246" spans="1:2" x14ac:dyDescent="0.35">
      <c r="A1246">
        <f t="shared" si="806"/>
        <v>1</v>
      </c>
      <c r="B1246">
        <f t="shared" si="807"/>
        <v>1900</v>
      </c>
    </row>
    <row r="1247" spans="1:2" x14ac:dyDescent="0.35">
      <c r="A1247">
        <f t="shared" si="806"/>
        <v>1</v>
      </c>
      <c r="B1247">
        <f t="shared" si="807"/>
        <v>1900</v>
      </c>
    </row>
    <row r="1248" spans="1:2" x14ac:dyDescent="0.35">
      <c r="A1248">
        <f t="shared" si="806"/>
        <v>1</v>
      </c>
      <c r="B1248">
        <f t="shared" si="807"/>
        <v>1900</v>
      </c>
    </row>
    <row r="1249" spans="1:2" x14ac:dyDescent="0.35">
      <c r="A1249">
        <f t="shared" si="806"/>
        <v>1</v>
      </c>
      <c r="B1249">
        <f t="shared" si="807"/>
        <v>1900</v>
      </c>
    </row>
    <row r="1250" spans="1:2" x14ac:dyDescent="0.35">
      <c r="A1250">
        <f t="shared" si="806"/>
        <v>1</v>
      </c>
      <c r="B1250">
        <f t="shared" si="807"/>
        <v>1900</v>
      </c>
    </row>
    <row r="1251" spans="1:2" x14ac:dyDescent="0.35">
      <c r="A1251">
        <f t="shared" si="806"/>
        <v>1</v>
      </c>
      <c r="B1251">
        <f t="shared" si="807"/>
        <v>1900</v>
      </c>
    </row>
    <row r="1252" spans="1:2" x14ac:dyDescent="0.35">
      <c r="A1252">
        <f t="shared" si="806"/>
        <v>1</v>
      </c>
      <c r="B1252">
        <f t="shared" si="807"/>
        <v>1900</v>
      </c>
    </row>
    <row r="1253" spans="1:2" x14ac:dyDescent="0.35">
      <c r="A1253">
        <f t="shared" si="806"/>
        <v>1</v>
      </c>
      <c r="B1253">
        <f t="shared" si="807"/>
        <v>1900</v>
      </c>
    </row>
    <row r="1254" spans="1:2" x14ac:dyDescent="0.35">
      <c r="A1254">
        <f t="shared" si="806"/>
        <v>1</v>
      </c>
      <c r="B1254">
        <f t="shared" si="807"/>
        <v>1900</v>
      </c>
    </row>
    <row r="1255" spans="1:2" x14ac:dyDescent="0.35">
      <c r="A1255">
        <f t="shared" si="806"/>
        <v>1</v>
      </c>
      <c r="B1255">
        <f t="shared" si="807"/>
        <v>1900</v>
      </c>
    </row>
    <row r="1256" spans="1:2" x14ac:dyDescent="0.35">
      <c r="A1256">
        <f t="shared" si="806"/>
        <v>1</v>
      </c>
      <c r="B1256">
        <f t="shared" si="807"/>
        <v>1900</v>
      </c>
    </row>
    <row r="1257" spans="1:2" x14ac:dyDescent="0.35">
      <c r="A1257">
        <f t="shared" si="806"/>
        <v>1</v>
      </c>
      <c r="B1257">
        <f t="shared" si="807"/>
        <v>1900</v>
      </c>
    </row>
    <row r="1258" spans="1:2" x14ac:dyDescent="0.35">
      <c r="A1258">
        <f t="shared" si="806"/>
        <v>1</v>
      </c>
      <c r="B1258">
        <f t="shared" si="807"/>
        <v>1900</v>
      </c>
    </row>
    <row r="1259" spans="1:2" x14ac:dyDescent="0.35">
      <c r="A1259">
        <f t="shared" si="806"/>
        <v>1</v>
      </c>
      <c r="B1259">
        <f t="shared" si="807"/>
        <v>1900</v>
      </c>
    </row>
    <row r="1260" spans="1:2" x14ac:dyDescent="0.35">
      <c r="A1260">
        <f t="shared" si="806"/>
        <v>1</v>
      </c>
      <c r="B1260">
        <f t="shared" si="807"/>
        <v>1900</v>
      </c>
    </row>
    <row r="1261" spans="1:2" x14ac:dyDescent="0.35">
      <c r="A1261">
        <f t="shared" si="806"/>
        <v>1</v>
      </c>
      <c r="B1261">
        <f t="shared" si="807"/>
        <v>1900</v>
      </c>
    </row>
    <row r="1262" spans="1:2" x14ac:dyDescent="0.35">
      <c r="A1262">
        <f t="shared" si="806"/>
        <v>1</v>
      </c>
      <c r="B1262">
        <f t="shared" si="807"/>
        <v>1900</v>
      </c>
    </row>
    <row r="1263" spans="1:2" x14ac:dyDescent="0.35">
      <c r="A1263">
        <f t="shared" si="806"/>
        <v>1</v>
      </c>
      <c r="B1263">
        <f t="shared" si="807"/>
        <v>1900</v>
      </c>
    </row>
    <row r="1264" spans="1:2" x14ac:dyDescent="0.35">
      <c r="A1264">
        <f t="shared" si="806"/>
        <v>1</v>
      </c>
      <c r="B1264">
        <f t="shared" si="807"/>
        <v>1900</v>
      </c>
    </row>
    <row r="1265" spans="1:2" x14ac:dyDescent="0.35">
      <c r="A1265">
        <f t="shared" si="806"/>
        <v>1</v>
      </c>
      <c r="B1265">
        <f t="shared" si="807"/>
        <v>1900</v>
      </c>
    </row>
    <row r="1266" spans="1:2" x14ac:dyDescent="0.35">
      <c r="A1266">
        <f t="shared" si="806"/>
        <v>1</v>
      </c>
      <c r="B1266">
        <f t="shared" si="807"/>
        <v>1900</v>
      </c>
    </row>
    <row r="1267" spans="1:2" x14ac:dyDescent="0.35">
      <c r="A1267">
        <f t="shared" si="806"/>
        <v>1</v>
      </c>
      <c r="B1267">
        <f t="shared" si="807"/>
        <v>1900</v>
      </c>
    </row>
    <row r="1268" spans="1:2" x14ac:dyDescent="0.35">
      <c r="A1268">
        <f t="shared" si="806"/>
        <v>1</v>
      </c>
      <c r="B1268">
        <f t="shared" si="807"/>
        <v>1900</v>
      </c>
    </row>
    <row r="1269" spans="1:2" x14ac:dyDescent="0.35">
      <c r="A1269">
        <f t="shared" si="806"/>
        <v>1</v>
      </c>
      <c r="B1269">
        <f t="shared" si="807"/>
        <v>1900</v>
      </c>
    </row>
    <row r="1270" spans="1:2" x14ac:dyDescent="0.35">
      <c r="A1270">
        <f t="shared" si="806"/>
        <v>1</v>
      </c>
      <c r="B1270">
        <f t="shared" si="807"/>
        <v>1900</v>
      </c>
    </row>
    <row r="1271" spans="1:2" x14ac:dyDescent="0.35">
      <c r="A1271">
        <f t="shared" si="806"/>
        <v>1</v>
      </c>
      <c r="B1271">
        <f t="shared" si="807"/>
        <v>1900</v>
      </c>
    </row>
    <row r="1272" spans="1:2" x14ac:dyDescent="0.35">
      <c r="A1272">
        <f t="shared" si="806"/>
        <v>1</v>
      </c>
      <c r="B1272">
        <f t="shared" si="807"/>
        <v>1900</v>
      </c>
    </row>
    <row r="1273" spans="1:2" x14ac:dyDescent="0.35">
      <c r="A1273">
        <f t="shared" si="806"/>
        <v>1</v>
      </c>
      <c r="B1273">
        <f t="shared" si="807"/>
        <v>1900</v>
      </c>
    </row>
    <row r="1274" spans="1:2" x14ac:dyDescent="0.35">
      <c r="A1274">
        <f t="shared" si="806"/>
        <v>1</v>
      </c>
      <c r="B1274">
        <f t="shared" si="807"/>
        <v>1900</v>
      </c>
    </row>
    <row r="1275" spans="1:2" x14ac:dyDescent="0.35">
      <c r="A1275">
        <f t="shared" si="806"/>
        <v>1</v>
      </c>
      <c r="B1275">
        <f t="shared" si="807"/>
        <v>1900</v>
      </c>
    </row>
    <row r="1276" spans="1:2" x14ac:dyDescent="0.35">
      <c r="A1276">
        <f t="shared" si="806"/>
        <v>1</v>
      </c>
      <c r="B1276">
        <f t="shared" si="807"/>
        <v>1900</v>
      </c>
    </row>
    <row r="1277" spans="1:2" x14ac:dyDescent="0.35">
      <c r="A1277">
        <f t="shared" si="806"/>
        <v>1</v>
      </c>
      <c r="B1277">
        <f t="shared" si="807"/>
        <v>1900</v>
      </c>
    </row>
    <row r="1278" spans="1:2" x14ac:dyDescent="0.35">
      <c r="A1278">
        <f t="shared" si="806"/>
        <v>1</v>
      </c>
      <c r="B1278">
        <f t="shared" si="807"/>
        <v>1900</v>
      </c>
    </row>
    <row r="1279" spans="1:2" x14ac:dyDescent="0.35">
      <c r="A1279">
        <f t="shared" si="806"/>
        <v>1</v>
      </c>
      <c r="B1279">
        <f t="shared" si="807"/>
        <v>1900</v>
      </c>
    </row>
    <row r="1280" spans="1:2" x14ac:dyDescent="0.35">
      <c r="A1280">
        <f t="shared" si="806"/>
        <v>1</v>
      </c>
      <c r="B1280">
        <f t="shared" si="807"/>
        <v>1900</v>
      </c>
    </row>
    <row r="1281" spans="1:2" x14ac:dyDescent="0.35">
      <c r="A1281">
        <f t="shared" si="806"/>
        <v>1</v>
      </c>
      <c r="B1281">
        <f t="shared" si="807"/>
        <v>1900</v>
      </c>
    </row>
    <row r="1282" spans="1:2" x14ac:dyDescent="0.35">
      <c r="A1282">
        <f t="shared" si="806"/>
        <v>1</v>
      </c>
      <c r="B1282">
        <f t="shared" si="807"/>
        <v>1900</v>
      </c>
    </row>
    <row r="1283" spans="1:2" x14ac:dyDescent="0.35">
      <c r="A1283">
        <f t="shared" si="806"/>
        <v>1</v>
      </c>
      <c r="B1283">
        <f t="shared" si="807"/>
        <v>1900</v>
      </c>
    </row>
    <row r="1284" spans="1:2" x14ac:dyDescent="0.35">
      <c r="A1284">
        <f t="shared" si="806"/>
        <v>1</v>
      </c>
      <c r="B1284">
        <f t="shared" si="807"/>
        <v>1900</v>
      </c>
    </row>
    <row r="1285" spans="1:2" x14ac:dyDescent="0.35">
      <c r="A1285">
        <f t="shared" si="806"/>
        <v>1</v>
      </c>
      <c r="B1285">
        <f t="shared" si="807"/>
        <v>1900</v>
      </c>
    </row>
    <row r="1286" spans="1:2" x14ac:dyDescent="0.35">
      <c r="A1286">
        <f t="shared" si="806"/>
        <v>1</v>
      </c>
      <c r="B1286">
        <f t="shared" si="807"/>
        <v>1900</v>
      </c>
    </row>
    <row r="1287" spans="1:2" x14ac:dyDescent="0.35">
      <c r="A1287">
        <f t="shared" si="806"/>
        <v>1</v>
      </c>
      <c r="B1287">
        <f t="shared" si="807"/>
        <v>1900</v>
      </c>
    </row>
    <row r="1288" spans="1:2" x14ac:dyDescent="0.35">
      <c r="A1288">
        <f t="shared" si="806"/>
        <v>1</v>
      </c>
      <c r="B1288">
        <f t="shared" si="807"/>
        <v>1900</v>
      </c>
    </row>
    <row r="1289" spans="1:2" x14ac:dyDescent="0.35">
      <c r="A1289">
        <f t="shared" si="806"/>
        <v>1</v>
      </c>
      <c r="B1289">
        <f t="shared" si="807"/>
        <v>1900</v>
      </c>
    </row>
    <row r="1290" spans="1:2" x14ac:dyDescent="0.35">
      <c r="A1290">
        <f t="shared" si="806"/>
        <v>1</v>
      </c>
      <c r="B1290">
        <f t="shared" si="807"/>
        <v>1900</v>
      </c>
    </row>
    <row r="1291" spans="1:2" x14ac:dyDescent="0.35">
      <c r="A1291">
        <f t="shared" si="806"/>
        <v>1</v>
      </c>
      <c r="B1291">
        <f t="shared" si="807"/>
        <v>1900</v>
      </c>
    </row>
    <row r="1292" spans="1:2" x14ac:dyDescent="0.35">
      <c r="A1292">
        <f t="shared" ref="A1292:A1355" si="808">MONTH(C1292)</f>
        <v>1</v>
      </c>
      <c r="B1292">
        <f t="shared" ref="B1292:B1355" si="809">YEAR(C1292)</f>
        <v>1900</v>
      </c>
    </row>
    <row r="1293" spans="1:2" x14ac:dyDescent="0.35">
      <c r="A1293">
        <f t="shared" si="808"/>
        <v>1</v>
      </c>
      <c r="B1293">
        <f t="shared" si="809"/>
        <v>1900</v>
      </c>
    </row>
    <row r="1294" spans="1:2" x14ac:dyDescent="0.35">
      <c r="A1294">
        <f t="shared" si="808"/>
        <v>1</v>
      </c>
      <c r="B1294">
        <f t="shared" si="809"/>
        <v>1900</v>
      </c>
    </row>
    <row r="1295" spans="1:2" x14ac:dyDescent="0.35">
      <c r="A1295">
        <f t="shared" si="808"/>
        <v>1</v>
      </c>
      <c r="B1295">
        <f t="shared" si="809"/>
        <v>1900</v>
      </c>
    </row>
    <row r="1296" spans="1:2" x14ac:dyDescent="0.35">
      <c r="A1296">
        <f t="shared" si="808"/>
        <v>1</v>
      </c>
      <c r="B1296">
        <f t="shared" si="809"/>
        <v>1900</v>
      </c>
    </row>
    <row r="1297" spans="1:2" x14ac:dyDescent="0.35">
      <c r="A1297">
        <f t="shared" si="808"/>
        <v>1</v>
      </c>
      <c r="B1297">
        <f t="shared" si="809"/>
        <v>1900</v>
      </c>
    </row>
    <row r="1298" spans="1:2" x14ac:dyDescent="0.35">
      <c r="A1298">
        <f t="shared" si="808"/>
        <v>1</v>
      </c>
      <c r="B1298">
        <f t="shared" si="809"/>
        <v>1900</v>
      </c>
    </row>
    <row r="1299" spans="1:2" x14ac:dyDescent="0.35">
      <c r="A1299">
        <f t="shared" si="808"/>
        <v>1</v>
      </c>
      <c r="B1299">
        <f t="shared" si="809"/>
        <v>1900</v>
      </c>
    </row>
    <row r="1300" spans="1:2" x14ac:dyDescent="0.35">
      <c r="A1300">
        <f t="shared" si="808"/>
        <v>1</v>
      </c>
      <c r="B1300">
        <f t="shared" si="809"/>
        <v>1900</v>
      </c>
    </row>
    <row r="1301" spans="1:2" x14ac:dyDescent="0.35">
      <c r="A1301">
        <f t="shared" si="808"/>
        <v>1</v>
      </c>
      <c r="B1301">
        <f t="shared" si="809"/>
        <v>1900</v>
      </c>
    </row>
    <row r="1302" spans="1:2" x14ac:dyDescent="0.35">
      <c r="A1302">
        <f t="shared" si="808"/>
        <v>1</v>
      </c>
      <c r="B1302">
        <f t="shared" si="809"/>
        <v>1900</v>
      </c>
    </row>
    <row r="1303" spans="1:2" x14ac:dyDescent="0.35">
      <c r="A1303">
        <f t="shared" si="808"/>
        <v>1</v>
      </c>
      <c r="B1303">
        <f t="shared" si="809"/>
        <v>1900</v>
      </c>
    </row>
    <row r="1304" spans="1:2" x14ac:dyDescent="0.35">
      <c r="A1304">
        <f t="shared" si="808"/>
        <v>1</v>
      </c>
      <c r="B1304">
        <f t="shared" si="809"/>
        <v>1900</v>
      </c>
    </row>
    <row r="1305" spans="1:2" x14ac:dyDescent="0.35">
      <c r="A1305">
        <f t="shared" si="808"/>
        <v>1</v>
      </c>
      <c r="B1305">
        <f t="shared" si="809"/>
        <v>1900</v>
      </c>
    </row>
    <row r="1306" spans="1:2" x14ac:dyDescent="0.35">
      <c r="A1306">
        <f t="shared" si="808"/>
        <v>1</v>
      </c>
      <c r="B1306">
        <f t="shared" si="809"/>
        <v>1900</v>
      </c>
    </row>
    <row r="1307" spans="1:2" x14ac:dyDescent="0.35">
      <c r="A1307">
        <f t="shared" si="808"/>
        <v>1</v>
      </c>
      <c r="B1307">
        <f t="shared" si="809"/>
        <v>1900</v>
      </c>
    </row>
    <row r="1308" spans="1:2" x14ac:dyDescent="0.35">
      <c r="A1308">
        <f t="shared" si="808"/>
        <v>1</v>
      </c>
      <c r="B1308">
        <f t="shared" si="809"/>
        <v>1900</v>
      </c>
    </row>
    <row r="1309" spans="1:2" x14ac:dyDescent="0.35">
      <c r="A1309">
        <f t="shared" si="808"/>
        <v>1</v>
      </c>
      <c r="B1309">
        <f t="shared" si="809"/>
        <v>1900</v>
      </c>
    </row>
    <row r="1310" spans="1:2" x14ac:dyDescent="0.35">
      <c r="A1310">
        <f t="shared" si="808"/>
        <v>1</v>
      </c>
      <c r="B1310">
        <f t="shared" si="809"/>
        <v>1900</v>
      </c>
    </row>
    <row r="1311" spans="1:2" x14ac:dyDescent="0.35">
      <c r="A1311">
        <f t="shared" si="808"/>
        <v>1</v>
      </c>
      <c r="B1311">
        <f t="shared" si="809"/>
        <v>1900</v>
      </c>
    </row>
    <row r="1312" spans="1:2" x14ac:dyDescent="0.35">
      <c r="A1312">
        <f t="shared" si="808"/>
        <v>1</v>
      </c>
      <c r="B1312">
        <f t="shared" si="809"/>
        <v>1900</v>
      </c>
    </row>
    <row r="1313" spans="1:2" x14ac:dyDescent="0.35">
      <c r="A1313">
        <f t="shared" si="808"/>
        <v>1</v>
      </c>
      <c r="B1313">
        <f t="shared" si="809"/>
        <v>1900</v>
      </c>
    </row>
    <row r="1314" spans="1:2" x14ac:dyDescent="0.35">
      <c r="A1314">
        <f t="shared" si="808"/>
        <v>1</v>
      </c>
      <c r="B1314">
        <f t="shared" si="809"/>
        <v>1900</v>
      </c>
    </row>
    <row r="1315" spans="1:2" x14ac:dyDescent="0.35">
      <c r="A1315">
        <f t="shared" si="808"/>
        <v>1</v>
      </c>
      <c r="B1315">
        <f t="shared" si="809"/>
        <v>1900</v>
      </c>
    </row>
    <row r="1316" spans="1:2" x14ac:dyDescent="0.35">
      <c r="A1316">
        <f t="shared" si="808"/>
        <v>1</v>
      </c>
      <c r="B1316">
        <f t="shared" si="809"/>
        <v>1900</v>
      </c>
    </row>
    <row r="1317" spans="1:2" x14ac:dyDescent="0.35">
      <c r="A1317">
        <f t="shared" si="808"/>
        <v>1</v>
      </c>
      <c r="B1317">
        <f t="shared" si="809"/>
        <v>1900</v>
      </c>
    </row>
    <row r="1318" spans="1:2" x14ac:dyDescent="0.35">
      <c r="A1318">
        <f t="shared" si="808"/>
        <v>1</v>
      </c>
      <c r="B1318">
        <f t="shared" si="809"/>
        <v>1900</v>
      </c>
    </row>
    <row r="1319" spans="1:2" x14ac:dyDescent="0.35">
      <c r="A1319">
        <f t="shared" si="808"/>
        <v>1</v>
      </c>
      <c r="B1319">
        <f t="shared" si="809"/>
        <v>1900</v>
      </c>
    </row>
    <row r="1320" spans="1:2" x14ac:dyDescent="0.35">
      <c r="A1320">
        <f t="shared" si="808"/>
        <v>1</v>
      </c>
      <c r="B1320">
        <f t="shared" si="809"/>
        <v>1900</v>
      </c>
    </row>
    <row r="1321" spans="1:2" x14ac:dyDescent="0.35">
      <c r="A1321">
        <f t="shared" si="808"/>
        <v>1</v>
      </c>
      <c r="B1321">
        <f t="shared" si="809"/>
        <v>1900</v>
      </c>
    </row>
    <row r="1322" spans="1:2" x14ac:dyDescent="0.35">
      <c r="A1322">
        <f t="shared" si="808"/>
        <v>1</v>
      </c>
      <c r="B1322">
        <f t="shared" si="809"/>
        <v>1900</v>
      </c>
    </row>
    <row r="1323" spans="1:2" x14ac:dyDescent="0.35">
      <c r="A1323">
        <f t="shared" si="808"/>
        <v>1</v>
      </c>
      <c r="B1323">
        <f t="shared" si="809"/>
        <v>1900</v>
      </c>
    </row>
    <row r="1324" spans="1:2" x14ac:dyDescent="0.35">
      <c r="A1324">
        <f t="shared" si="808"/>
        <v>1</v>
      </c>
      <c r="B1324">
        <f t="shared" si="809"/>
        <v>1900</v>
      </c>
    </row>
    <row r="1325" spans="1:2" x14ac:dyDescent="0.35">
      <c r="A1325">
        <f t="shared" si="808"/>
        <v>1</v>
      </c>
      <c r="B1325">
        <f t="shared" si="809"/>
        <v>1900</v>
      </c>
    </row>
    <row r="1326" spans="1:2" x14ac:dyDescent="0.35">
      <c r="A1326">
        <f t="shared" si="808"/>
        <v>1</v>
      </c>
      <c r="B1326">
        <f t="shared" si="809"/>
        <v>1900</v>
      </c>
    </row>
    <row r="1327" spans="1:2" x14ac:dyDescent="0.35">
      <c r="A1327">
        <f t="shared" si="808"/>
        <v>1</v>
      </c>
      <c r="B1327">
        <f t="shared" si="809"/>
        <v>1900</v>
      </c>
    </row>
    <row r="1328" spans="1:2" x14ac:dyDescent="0.35">
      <c r="A1328">
        <f t="shared" si="808"/>
        <v>1</v>
      </c>
      <c r="B1328">
        <f t="shared" si="809"/>
        <v>1900</v>
      </c>
    </row>
    <row r="1329" spans="1:2" x14ac:dyDescent="0.35">
      <c r="A1329">
        <f t="shared" si="808"/>
        <v>1</v>
      </c>
      <c r="B1329">
        <f t="shared" si="809"/>
        <v>1900</v>
      </c>
    </row>
    <row r="1330" spans="1:2" x14ac:dyDescent="0.35">
      <c r="A1330">
        <f t="shared" si="808"/>
        <v>1</v>
      </c>
      <c r="B1330">
        <f t="shared" si="809"/>
        <v>1900</v>
      </c>
    </row>
    <row r="1331" spans="1:2" x14ac:dyDescent="0.35">
      <c r="A1331">
        <f t="shared" si="808"/>
        <v>1</v>
      </c>
      <c r="B1331">
        <f t="shared" si="809"/>
        <v>1900</v>
      </c>
    </row>
    <row r="1332" spans="1:2" x14ac:dyDescent="0.35">
      <c r="A1332">
        <f t="shared" si="808"/>
        <v>1</v>
      </c>
      <c r="B1332">
        <f t="shared" si="809"/>
        <v>1900</v>
      </c>
    </row>
    <row r="1333" spans="1:2" x14ac:dyDescent="0.35">
      <c r="A1333">
        <f t="shared" si="808"/>
        <v>1</v>
      </c>
      <c r="B1333">
        <f t="shared" si="809"/>
        <v>1900</v>
      </c>
    </row>
    <row r="1334" spans="1:2" x14ac:dyDescent="0.35">
      <c r="A1334">
        <f t="shared" si="808"/>
        <v>1</v>
      </c>
      <c r="B1334">
        <f t="shared" si="809"/>
        <v>1900</v>
      </c>
    </row>
    <row r="1335" spans="1:2" x14ac:dyDescent="0.35">
      <c r="A1335">
        <f t="shared" si="808"/>
        <v>1</v>
      </c>
      <c r="B1335">
        <f t="shared" si="809"/>
        <v>1900</v>
      </c>
    </row>
    <row r="1336" spans="1:2" x14ac:dyDescent="0.35">
      <c r="A1336">
        <f t="shared" si="808"/>
        <v>1</v>
      </c>
      <c r="B1336">
        <f t="shared" si="809"/>
        <v>1900</v>
      </c>
    </row>
    <row r="1337" spans="1:2" x14ac:dyDescent="0.35">
      <c r="A1337">
        <f t="shared" si="808"/>
        <v>1</v>
      </c>
      <c r="B1337">
        <f t="shared" si="809"/>
        <v>1900</v>
      </c>
    </row>
    <row r="1338" spans="1:2" x14ac:dyDescent="0.35">
      <c r="A1338">
        <f t="shared" si="808"/>
        <v>1</v>
      </c>
      <c r="B1338">
        <f t="shared" si="809"/>
        <v>1900</v>
      </c>
    </row>
    <row r="1339" spans="1:2" x14ac:dyDescent="0.35">
      <c r="A1339">
        <f t="shared" si="808"/>
        <v>1</v>
      </c>
      <c r="B1339">
        <f t="shared" si="809"/>
        <v>1900</v>
      </c>
    </row>
    <row r="1340" spans="1:2" x14ac:dyDescent="0.35">
      <c r="A1340">
        <f t="shared" si="808"/>
        <v>1</v>
      </c>
      <c r="B1340">
        <f t="shared" si="809"/>
        <v>1900</v>
      </c>
    </row>
    <row r="1341" spans="1:2" x14ac:dyDescent="0.35">
      <c r="A1341">
        <f t="shared" si="808"/>
        <v>1</v>
      </c>
      <c r="B1341">
        <f t="shared" si="809"/>
        <v>1900</v>
      </c>
    </row>
    <row r="1342" spans="1:2" x14ac:dyDescent="0.35">
      <c r="A1342">
        <f t="shared" si="808"/>
        <v>1</v>
      </c>
      <c r="B1342">
        <f t="shared" si="809"/>
        <v>1900</v>
      </c>
    </row>
    <row r="1343" spans="1:2" x14ac:dyDescent="0.35">
      <c r="A1343">
        <f t="shared" si="808"/>
        <v>1</v>
      </c>
      <c r="B1343">
        <f t="shared" si="809"/>
        <v>1900</v>
      </c>
    </row>
    <row r="1344" spans="1:2" x14ac:dyDescent="0.35">
      <c r="A1344">
        <f t="shared" si="808"/>
        <v>1</v>
      </c>
      <c r="B1344">
        <f t="shared" si="809"/>
        <v>1900</v>
      </c>
    </row>
    <row r="1345" spans="1:2" x14ac:dyDescent="0.35">
      <c r="A1345">
        <f t="shared" si="808"/>
        <v>1</v>
      </c>
      <c r="B1345">
        <f t="shared" si="809"/>
        <v>1900</v>
      </c>
    </row>
    <row r="1346" spans="1:2" x14ac:dyDescent="0.35">
      <c r="A1346">
        <f t="shared" si="808"/>
        <v>1</v>
      </c>
      <c r="B1346">
        <f t="shared" si="809"/>
        <v>1900</v>
      </c>
    </row>
    <row r="1347" spans="1:2" x14ac:dyDescent="0.35">
      <c r="A1347">
        <f t="shared" si="808"/>
        <v>1</v>
      </c>
      <c r="B1347">
        <f t="shared" si="809"/>
        <v>1900</v>
      </c>
    </row>
    <row r="1348" spans="1:2" x14ac:dyDescent="0.35">
      <c r="A1348">
        <f t="shared" si="808"/>
        <v>1</v>
      </c>
      <c r="B1348">
        <f t="shared" si="809"/>
        <v>1900</v>
      </c>
    </row>
    <row r="1349" spans="1:2" x14ac:dyDescent="0.35">
      <c r="A1349">
        <f t="shared" si="808"/>
        <v>1</v>
      </c>
      <c r="B1349">
        <f t="shared" si="809"/>
        <v>1900</v>
      </c>
    </row>
    <row r="1350" spans="1:2" x14ac:dyDescent="0.35">
      <c r="A1350">
        <f t="shared" si="808"/>
        <v>1</v>
      </c>
      <c r="B1350">
        <f t="shared" si="809"/>
        <v>1900</v>
      </c>
    </row>
    <row r="1351" spans="1:2" x14ac:dyDescent="0.35">
      <c r="A1351">
        <f t="shared" si="808"/>
        <v>1</v>
      </c>
      <c r="B1351">
        <f t="shared" si="809"/>
        <v>1900</v>
      </c>
    </row>
    <row r="1352" spans="1:2" x14ac:dyDescent="0.35">
      <c r="A1352">
        <f t="shared" si="808"/>
        <v>1</v>
      </c>
      <c r="B1352">
        <f t="shared" si="809"/>
        <v>1900</v>
      </c>
    </row>
    <row r="1353" spans="1:2" x14ac:dyDescent="0.35">
      <c r="A1353">
        <f t="shared" si="808"/>
        <v>1</v>
      </c>
      <c r="B1353">
        <f t="shared" si="809"/>
        <v>1900</v>
      </c>
    </row>
    <row r="1354" spans="1:2" x14ac:dyDescent="0.35">
      <c r="A1354">
        <f t="shared" si="808"/>
        <v>1</v>
      </c>
      <c r="B1354">
        <f t="shared" si="809"/>
        <v>1900</v>
      </c>
    </row>
    <row r="1355" spans="1:2" x14ac:dyDescent="0.35">
      <c r="A1355">
        <f t="shared" si="808"/>
        <v>1</v>
      </c>
      <c r="B1355">
        <f t="shared" si="809"/>
        <v>1900</v>
      </c>
    </row>
    <row r="1356" spans="1:2" x14ac:dyDescent="0.35">
      <c r="A1356">
        <f t="shared" ref="A1356:A1419" si="810">MONTH(C1356)</f>
        <v>1</v>
      </c>
      <c r="B1356">
        <f t="shared" ref="B1356:B1419" si="811">YEAR(C1356)</f>
        <v>1900</v>
      </c>
    </row>
    <row r="1357" spans="1:2" x14ac:dyDescent="0.35">
      <c r="A1357">
        <f t="shared" si="810"/>
        <v>1</v>
      </c>
      <c r="B1357">
        <f t="shared" si="811"/>
        <v>1900</v>
      </c>
    </row>
    <row r="1358" spans="1:2" x14ac:dyDescent="0.35">
      <c r="A1358">
        <f t="shared" si="810"/>
        <v>1</v>
      </c>
      <c r="B1358">
        <f t="shared" si="811"/>
        <v>1900</v>
      </c>
    </row>
    <row r="1359" spans="1:2" x14ac:dyDescent="0.35">
      <c r="A1359">
        <f t="shared" si="810"/>
        <v>1</v>
      </c>
      <c r="B1359">
        <f t="shared" si="811"/>
        <v>1900</v>
      </c>
    </row>
    <row r="1360" spans="1:2" x14ac:dyDescent="0.35">
      <c r="A1360">
        <f t="shared" si="810"/>
        <v>1</v>
      </c>
      <c r="B1360">
        <f t="shared" si="811"/>
        <v>1900</v>
      </c>
    </row>
    <row r="1361" spans="1:2" x14ac:dyDescent="0.35">
      <c r="A1361">
        <f t="shared" si="810"/>
        <v>1</v>
      </c>
      <c r="B1361">
        <f t="shared" si="811"/>
        <v>1900</v>
      </c>
    </row>
    <row r="1362" spans="1:2" x14ac:dyDescent="0.35">
      <c r="A1362">
        <f t="shared" si="810"/>
        <v>1</v>
      </c>
      <c r="B1362">
        <f t="shared" si="811"/>
        <v>1900</v>
      </c>
    </row>
    <row r="1363" spans="1:2" x14ac:dyDescent="0.35">
      <c r="A1363">
        <f t="shared" si="810"/>
        <v>1</v>
      </c>
      <c r="B1363">
        <f t="shared" si="811"/>
        <v>1900</v>
      </c>
    </row>
    <row r="1364" spans="1:2" x14ac:dyDescent="0.35">
      <c r="A1364">
        <f t="shared" si="810"/>
        <v>1</v>
      </c>
      <c r="B1364">
        <f t="shared" si="811"/>
        <v>1900</v>
      </c>
    </row>
    <row r="1365" spans="1:2" x14ac:dyDescent="0.35">
      <c r="A1365">
        <f t="shared" si="810"/>
        <v>1</v>
      </c>
      <c r="B1365">
        <f t="shared" si="811"/>
        <v>1900</v>
      </c>
    </row>
    <row r="1366" spans="1:2" x14ac:dyDescent="0.35">
      <c r="A1366">
        <f t="shared" si="810"/>
        <v>1</v>
      </c>
      <c r="B1366">
        <f t="shared" si="811"/>
        <v>1900</v>
      </c>
    </row>
    <row r="1367" spans="1:2" x14ac:dyDescent="0.35">
      <c r="A1367">
        <f t="shared" si="810"/>
        <v>1</v>
      </c>
      <c r="B1367">
        <f t="shared" si="811"/>
        <v>1900</v>
      </c>
    </row>
    <row r="1368" spans="1:2" x14ac:dyDescent="0.35">
      <c r="A1368">
        <f t="shared" si="810"/>
        <v>1</v>
      </c>
      <c r="B1368">
        <f t="shared" si="811"/>
        <v>1900</v>
      </c>
    </row>
    <row r="1369" spans="1:2" x14ac:dyDescent="0.35">
      <c r="A1369">
        <f t="shared" si="810"/>
        <v>1</v>
      </c>
      <c r="B1369">
        <f t="shared" si="811"/>
        <v>1900</v>
      </c>
    </row>
    <row r="1370" spans="1:2" x14ac:dyDescent="0.35">
      <c r="A1370">
        <f t="shared" si="810"/>
        <v>1</v>
      </c>
      <c r="B1370">
        <f t="shared" si="811"/>
        <v>1900</v>
      </c>
    </row>
    <row r="1371" spans="1:2" x14ac:dyDescent="0.35">
      <c r="A1371">
        <f t="shared" si="810"/>
        <v>1</v>
      </c>
      <c r="B1371">
        <f t="shared" si="811"/>
        <v>1900</v>
      </c>
    </row>
    <row r="1372" spans="1:2" x14ac:dyDescent="0.35">
      <c r="A1372">
        <f t="shared" si="810"/>
        <v>1</v>
      </c>
      <c r="B1372">
        <f t="shared" si="811"/>
        <v>1900</v>
      </c>
    </row>
    <row r="1373" spans="1:2" x14ac:dyDescent="0.35">
      <c r="A1373">
        <f t="shared" si="810"/>
        <v>1</v>
      </c>
      <c r="B1373">
        <f t="shared" si="811"/>
        <v>1900</v>
      </c>
    </row>
    <row r="1374" spans="1:2" x14ac:dyDescent="0.35">
      <c r="A1374">
        <f t="shared" si="810"/>
        <v>1</v>
      </c>
      <c r="B1374">
        <f t="shared" si="811"/>
        <v>1900</v>
      </c>
    </row>
    <row r="1375" spans="1:2" x14ac:dyDescent="0.35">
      <c r="A1375">
        <f t="shared" si="810"/>
        <v>1</v>
      </c>
      <c r="B1375">
        <f t="shared" si="811"/>
        <v>1900</v>
      </c>
    </row>
    <row r="1376" spans="1:2" x14ac:dyDescent="0.35">
      <c r="A1376">
        <f t="shared" si="810"/>
        <v>1</v>
      </c>
      <c r="B1376">
        <f t="shared" si="811"/>
        <v>1900</v>
      </c>
    </row>
    <row r="1377" spans="1:2" x14ac:dyDescent="0.35">
      <c r="A1377">
        <f t="shared" si="810"/>
        <v>1</v>
      </c>
      <c r="B1377">
        <f t="shared" si="811"/>
        <v>1900</v>
      </c>
    </row>
    <row r="1378" spans="1:2" x14ac:dyDescent="0.35">
      <c r="A1378">
        <f t="shared" si="810"/>
        <v>1</v>
      </c>
      <c r="B1378">
        <f t="shared" si="811"/>
        <v>1900</v>
      </c>
    </row>
    <row r="1379" spans="1:2" x14ac:dyDescent="0.35">
      <c r="A1379">
        <f t="shared" si="810"/>
        <v>1</v>
      </c>
      <c r="B1379">
        <f t="shared" si="811"/>
        <v>1900</v>
      </c>
    </row>
    <row r="1380" spans="1:2" x14ac:dyDescent="0.35">
      <c r="A1380">
        <f t="shared" si="810"/>
        <v>1</v>
      </c>
      <c r="B1380">
        <f t="shared" si="811"/>
        <v>1900</v>
      </c>
    </row>
    <row r="1381" spans="1:2" x14ac:dyDescent="0.35">
      <c r="A1381">
        <f t="shared" si="810"/>
        <v>1</v>
      </c>
      <c r="B1381">
        <f t="shared" si="811"/>
        <v>1900</v>
      </c>
    </row>
    <row r="1382" spans="1:2" x14ac:dyDescent="0.35">
      <c r="A1382">
        <f t="shared" si="810"/>
        <v>1</v>
      </c>
      <c r="B1382">
        <f t="shared" si="811"/>
        <v>1900</v>
      </c>
    </row>
    <row r="1383" spans="1:2" x14ac:dyDescent="0.35">
      <c r="A1383">
        <f t="shared" si="810"/>
        <v>1</v>
      </c>
      <c r="B1383">
        <f t="shared" si="811"/>
        <v>1900</v>
      </c>
    </row>
    <row r="1384" spans="1:2" x14ac:dyDescent="0.35">
      <c r="A1384">
        <f t="shared" si="810"/>
        <v>1</v>
      </c>
      <c r="B1384">
        <f t="shared" si="811"/>
        <v>1900</v>
      </c>
    </row>
    <row r="1385" spans="1:2" x14ac:dyDescent="0.35">
      <c r="A1385">
        <f t="shared" si="810"/>
        <v>1</v>
      </c>
      <c r="B1385">
        <f t="shared" si="811"/>
        <v>1900</v>
      </c>
    </row>
    <row r="1386" spans="1:2" x14ac:dyDescent="0.35">
      <c r="A1386">
        <f t="shared" si="810"/>
        <v>1</v>
      </c>
      <c r="B1386">
        <f t="shared" si="811"/>
        <v>1900</v>
      </c>
    </row>
    <row r="1387" spans="1:2" x14ac:dyDescent="0.35">
      <c r="A1387">
        <f t="shared" si="810"/>
        <v>1</v>
      </c>
      <c r="B1387">
        <f t="shared" si="811"/>
        <v>1900</v>
      </c>
    </row>
    <row r="1388" spans="1:2" x14ac:dyDescent="0.35">
      <c r="A1388">
        <f t="shared" si="810"/>
        <v>1</v>
      </c>
      <c r="B1388">
        <f t="shared" si="811"/>
        <v>1900</v>
      </c>
    </row>
    <row r="1389" spans="1:2" x14ac:dyDescent="0.35">
      <c r="A1389">
        <f t="shared" si="810"/>
        <v>1</v>
      </c>
      <c r="B1389">
        <f t="shared" si="811"/>
        <v>1900</v>
      </c>
    </row>
    <row r="1390" spans="1:2" x14ac:dyDescent="0.35">
      <c r="A1390">
        <f t="shared" si="810"/>
        <v>1</v>
      </c>
      <c r="B1390">
        <f t="shared" si="811"/>
        <v>1900</v>
      </c>
    </row>
    <row r="1391" spans="1:2" x14ac:dyDescent="0.35">
      <c r="A1391">
        <f t="shared" si="810"/>
        <v>1</v>
      </c>
      <c r="B1391">
        <f t="shared" si="811"/>
        <v>1900</v>
      </c>
    </row>
    <row r="1392" spans="1:2" x14ac:dyDescent="0.35">
      <c r="A1392">
        <f t="shared" si="810"/>
        <v>1</v>
      </c>
      <c r="B1392">
        <f t="shared" si="811"/>
        <v>1900</v>
      </c>
    </row>
    <row r="1393" spans="1:2" x14ac:dyDescent="0.35">
      <c r="A1393">
        <f t="shared" si="810"/>
        <v>1</v>
      </c>
      <c r="B1393">
        <f t="shared" si="811"/>
        <v>1900</v>
      </c>
    </row>
    <row r="1394" spans="1:2" x14ac:dyDescent="0.35">
      <c r="A1394">
        <f t="shared" si="810"/>
        <v>1</v>
      </c>
      <c r="B1394">
        <f t="shared" si="811"/>
        <v>1900</v>
      </c>
    </row>
    <row r="1395" spans="1:2" x14ac:dyDescent="0.35">
      <c r="A1395">
        <f t="shared" si="810"/>
        <v>1</v>
      </c>
      <c r="B1395">
        <f t="shared" si="811"/>
        <v>1900</v>
      </c>
    </row>
    <row r="1396" spans="1:2" x14ac:dyDescent="0.35">
      <c r="A1396">
        <f t="shared" si="810"/>
        <v>1</v>
      </c>
      <c r="B1396">
        <f t="shared" si="811"/>
        <v>1900</v>
      </c>
    </row>
    <row r="1397" spans="1:2" x14ac:dyDescent="0.35">
      <c r="A1397">
        <f t="shared" si="810"/>
        <v>1</v>
      </c>
      <c r="B1397">
        <f t="shared" si="811"/>
        <v>1900</v>
      </c>
    </row>
    <row r="1398" spans="1:2" x14ac:dyDescent="0.35">
      <c r="A1398">
        <f t="shared" si="810"/>
        <v>1</v>
      </c>
      <c r="B1398">
        <f t="shared" si="811"/>
        <v>1900</v>
      </c>
    </row>
    <row r="1399" spans="1:2" x14ac:dyDescent="0.35">
      <c r="A1399">
        <f t="shared" si="810"/>
        <v>1</v>
      </c>
      <c r="B1399">
        <f t="shared" si="811"/>
        <v>1900</v>
      </c>
    </row>
    <row r="1400" spans="1:2" x14ac:dyDescent="0.35">
      <c r="A1400">
        <f t="shared" si="810"/>
        <v>1</v>
      </c>
      <c r="B1400">
        <f t="shared" si="811"/>
        <v>1900</v>
      </c>
    </row>
    <row r="1401" spans="1:2" x14ac:dyDescent="0.35">
      <c r="A1401">
        <f t="shared" si="810"/>
        <v>1</v>
      </c>
      <c r="B1401">
        <f t="shared" si="811"/>
        <v>1900</v>
      </c>
    </row>
    <row r="1402" spans="1:2" x14ac:dyDescent="0.35">
      <c r="A1402">
        <f t="shared" si="810"/>
        <v>1</v>
      </c>
      <c r="B1402">
        <f t="shared" si="811"/>
        <v>1900</v>
      </c>
    </row>
    <row r="1403" spans="1:2" x14ac:dyDescent="0.35">
      <c r="A1403">
        <f t="shared" si="810"/>
        <v>1</v>
      </c>
      <c r="B1403">
        <f t="shared" si="811"/>
        <v>1900</v>
      </c>
    </row>
    <row r="1404" spans="1:2" x14ac:dyDescent="0.35">
      <c r="A1404">
        <f t="shared" si="810"/>
        <v>1</v>
      </c>
      <c r="B1404">
        <f t="shared" si="811"/>
        <v>1900</v>
      </c>
    </row>
    <row r="1405" spans="1:2" x14ac:dyDescent="0.35">
      <c r="A1405">
        <f t="shared" si="810"/>
        <v>1</v>
      </c>
      <c r="B1405">
        <f t="shared" si="811"/>
        <v>1900</v>
      </c>
    </row>
    <row r="1406" spans="1:2" x14ac:dyDescent="0.35">
      <c r="A1406">
        <f t="shared" si="810"/>
        <v>1</v>
      </c>
      <c r="B1406">
        <f t="shared" si="811"/>
        <v>1900</v>
      </c>
    </row>
    <row r="1407" spans="1:2" x14ac:dyDescent="0.35">
      <c r="A1407">
        <f t="shared" si="810"/>
        <v>1</v>
      </c>
      <c r="B1407">
        <f t="shared" si="811"/>
        <v>1900</v>
      </c>
    </row>
    <row r="1408" spans="1:2" x14ac:dyDescent="0.35">
      <c r="A1408">
        <f t="shared" si="810"/>
        <v>1</v>
      </c>
      <c r="B1408">
        <f t="shared" si="811"/>
        <v>1900</v>
      </c>
    </row>
    <row r="1409" spans="1:2" x14ac:dyDescent="0.35">
      <c r="A1409">
        <f t="shared" si="810"/>
        <v>1</v>
      </c>
      <c r="B1409">
        <f t="shared" si="811"/>
        <v>1900</v>
      </c>
    </row>
    <row r="1410" spans="1:2" x14ac:dyDescent="0.35">
      <c r="A1410">
        <f t="shared" si="810"/>
        <v>1</v>
      </c>
      <c r="B1410">
        <f t="shared" si="811"/>
        <v>1900</v>
      </c>
    </row>
    <row r="1411" spans="1:2" x14ac:dyDescent="0.35">
      <c r="A1411">
        <f t="shared" si="810"/>
        <v>1</v>
      </c>
      <c r="B1411">
        <f t="shared" si="811"/>
        <v>1900</v>
      </c>
    </row>
    <row r="1412" spans="1:2" x14ac:dyDescent="0.35">
      <c r="A1412">
        <f t="shared" si="810"/>
        <v>1</v>
      </c>
      <c r="B1412">
        <f t="shared" si="811"/>
        <v>1900</v>
      </c>
    </row>
    <row r="1413" spans="1:2" x14ac:dyDescent="0.35">
      <c r="A1413">
        <f t="shared" si="810"/>
        <v>1</v>
      </c>
      <c r="B1413">
        <f t="shared" si="811"/>
        <v>1900</v>
      </c>
    </row>
    <row r="1414" spans="1:2" x14ac:dyDescent="0.35">
      <c r="A1414">
        <f t="shared" si="810"/>
        <v>1</v>
      </c>
      <c r="B1414">
        <f t="shared" si="811"/>
        <v>1900</v>
      </c>
    </row>
    <row r="1415" spans="1:2" x14ac:dyDescent="0.35">
      <c r="A1415">
        <f t="shared" si="810"/>
        <v>1</v>
      </c>
      <c r="B1415">
        <f t="shared" si="811"/>
        <v>1900</v>
      </c>
    </row>
    <row r="1416" spans="1:2" x14ac:dyDescent="0.35">
      <c r="A1416">
        <f t="shared" si="810"/>
        <v>1</v>
      </c>
      <c r="B1416">
        <f t="shared" si="811"/>
        <v>1900</v>
      </c>
    </row>
    <row r="1417" spans="1:2" x14ac:dyDescent="0.35">
      <c r="A1417">
        <f t="shared" si="810"/>
        <v>1</v>
      </c>
      <c r="B1417">
        <f t="shared" si="811"/>
        <v>1900</v>
      </c>
    </row>
    <row r="1418" spans="1:2" x14ac:dyDescent="0.35">
      <c r="A1418">
        <f t="shared" si="810"/>
        <v>1</v>
      </c>
      <c r="B1418">
        <f t="shared" si="811"/>
        <v>1900</v>
      </c>
    </row>
    <row r="1419" spans="1:2" x14ac:dyDescent="0.35">
      <c r="A1419">
        <f t="shared" si="810"/>
        <v>1</v>
      </c>
      <c r="B1419">
        <f t="shared" si="811"/>
        <v>1900</v>
      </c>
    </row>
    <row r="1420" spans="1:2" x14ac:dyDescent="0.35">
      <c r="A1420">
        <f t="shared" ref="A1420:A1483" si="812">MONTH(C1420)</f>
        <v>1</v>
      </c>
      <c r="B1420">
        <f t="shared" ref="B1420:B1483" si="813">YEAR(C1420)</f>
        <v>1900</v>
      </c>
    </row>
    <row r="1421" spans="1:2" x14ac:dyDescent="0.35">
      <c r="A1421">
        <f t="shared" si="812"/>
        <v>1</v>
      </c>
      <c r="B1421">
        <f t="shared" si="813"/>
        <v>1900</v>
      </c>
    </row>
    <row r="1422" spans="1:2" x14ac:dyDescent="0.35">
      <c r="A1422">
        <f t="shared" si="812"/>
        <v>1</v>
      </c>
      <c r="B1422">
        <f t="shared" si="813"/>
        <v>1900</v>
      </c>
    </row>
    <row r="1423" spans="1:2" x14ac:dyDescent="0.35">
      <c r="A1423">
        <f t="shared" si="812"/>
        <v>1</v>
      </c>
      <c r="B1423">
        <f t="shared" si="813"/>
        <v>1900</v>
      </c>
    </row>
    <row r="1424" spans="1:2" x14ac:dyDescent="0.35">
      <c r="A1424">
        <f t="shared" si="812"/>
        <v>1</v>
      </c>
      <c r="B1424">
        <f t="shared" si="813"/>
        <v>1900</v>
      </c>
    </row>
    <row r="1425" spans="1:2" x14ac:dyDescent="0.35">
      <c r="A1425">
        <f t="shared" si="812"/>
        <v>1</v>
      </c>
      <c r="B1425">
        <f t="shared" si="813"/>
        <v>1900</v>
      </c>
    </row>
    <row r="1426" spans="1:2" x14ac:dyDescent="0.35">
      <c r="A1426">
        <f t="shared" si="812"/>
        <v>1</v>
      </c>
      <c r="B1426">
        <f t="shared" si="813"/>
        <v>1900</v>
      </c>
    </row>
    <row r="1427" spans="1:2" x14ac:dyDescent="0.35">
      <c r="A1427">
        <f t="shared" si="812"/>
        <v>1</v>
      </c>
      <c r="B1427">
        <f t="shared" si="813"/>
        <v>1900</v>
      </c>
    </row>
    <row r="1428" spans="1:2" x14ac:dyDescent="0.35">
      <c r="A1428">
        <f t="shared" si="812"/>
        <v>1</v>
      </c>
      <c r="B1428">
        <f t="shared" si="813"/>
        <v>1900</v>
      </c>
    </row>
    <row r="1429" spans="1:2" x14ac:dyDescent="0.35">
      <c r="A1429">
        <f t="shared" si="812"/>
        <v>1</v>
      </c>
      <c r="B1429">
        <f t="shared" si="813"/>
        <v>1900</v>
      </c>
    </row>
    <row r="1430" spans="1:2" x14ac:dyDescent="0.35">
      <c r="A1430">
        <f t="shared" si="812"/>
        <v>1</v>
      </c>
      <c r="B1430">
        <f t="shared" si="813"/>
        <v>1900</v>
      </c>
    </row>
    <row r="1431" spans="1:2" x14ac:dyDescent="0.35">
      <c r="A1431">
        <f t="shared" si="812"/>
        <v>1</v>
      </c>
      <c r="B1431">
        <f t="shared" si="813"/>
        <v>1900</v>
      </c>
    </row>
    <row r="1432" spans="1:2" x14ac:dyDescent="0.35">
      <c r="A1432">
        <f t="shared" si="812"/>
        <v>1</v>
      </c>
      <c r="B1432">
        <f t="shared" si="813"/>
        <v>1900</v>
      </c>
    </row>
    <row r="1433" spans="1:2" x14ac:dyDescent="0.35">
      <c r="A1433">
        <f t="shared" si="812"/>
        <v>1</v>
      </c>
      <c r="B1433">
        <f t="shared" si="813"/>
        <v>1900</v>
      </c>
    </row>
    <row r="1434" spans="1:2" x14ac:dyDescent="0.35">
      <c r="A1434">
        <f t="shared" si="812"/>
        <v>1</v>
      </c>
      <c r="B1434">
        <f t="shared" si="813"/>
        <v>1900</v>
      </c>
    </row>
    <row r="1435" spans="1:2" x14ac:dyDescent="0.35">
      <c r="A1435">
        <f t="shared" si="812"/>
        <v>1</v>
      </c>
      <c r="B1435">
        <f t="shared" si="813"/>
        <v>1900</v>
      </c>
    </row>
    <row r="1436" spans="1:2" x14ac:dyDescent="0.35">
      <c r="A1436">
        <f t="shared" si="812"/>
        <v>1</v>
      </c>
      <c r="B1436">
        <f t="shared" si="813"/>
        <v>1900</v>
      </c>
    </row>
    <row r="1437" spans="1:2" x14ac:dyDescent="0.35">
      <c r="A1437">
        <f t="shared" si="812"/>
        <v>1</v>
      </c>
      <c r="B1437">
        <f t="shared" si="813"/>
        <v>1900</v>
      </c>
    </row>
    <row r="1438" spans="1:2" x14ac:dyDescent="0.35">
      <c r="A1438">
        <f t="shared" si="812"/>
        <v>1</v>
      </c>
      <c r="B1438">
        <f t="shared" si="813"/>
        <v>1900</v>
      </c>
    </row>
    <row r="1439" spans="1:2" x14ac:dyDescent="0.35">
      <c r="A1439">
        <f t="shared" si="812"/>
        <v>1</v>
      </c>
      <c r="B1439">
        <f t="shared" si="813"/>
        <v>1900</v>
      </c>
    </row>
    <row r="1440" spans="1:2" x14ac:dyDescent="0.35">
      <c r="A1440">
        <f t="shared" si="812"/>
        <v>1</v>
      </c>
      <c r="B1440">
        <f t="shared" si="813"/>
        <v>1900</v>
      </c>
    </row>
    <row r="1441" spans="1:2" x14ac:dyDescent="0.35">
      <c r="A1441">
        <f t="shared" si="812"/>
        <v>1</v>
      </c>
      <c r="B1441">
        <f t="shared" si="813"/>
        <v>1900</v>
      </c>
    </row>
    <row r="1442" spans="1:2" x14ac:dyDescent="0.35">
      <c r="A1442">
        <f t="shared" si="812"/>
        <v>1</v>
      </c>
      <c r="B1442">
        <f t="shared" si="813"/>
        <v>1900</v>
      </c>
    </row>
    <row r="1443" spans="1:2" x14ac:dyDescent="0.35">
      <c r="A1443">
        <f t="shared" si="812"/>
        <v>1</v>
      </c>
      <c r="B1443">
        <f t="shared" si="813"/>
        <v>1900</v>
      </c>
    </row>
    <row r="1444" spans="1:2" x14ac:dyDescent="0.35">
      <c r="A1444">
        <f t="shared" si="812"/>
        <v>1</v>
      </c>
      <c r="B1444">
        <f t="shared" si="813"/>
        <v>1900</v>
      </c>
    </row>
    <row r="1445" spans="1:2" x14ac:dyDescent="0.35">
      <c r="A1445">
        <f t="shared" si="812"/>
        <v>1</v>
      </c>
      <c r="B1445">
        <f t="shared" si="813"/>
        <v>1900</v>
      </c>
    </row>
    <row r="1446" spans="1:2" x14ac:dyDescent="0.35">
      <c r="A1446">
        <f t="shared" si="812"/>
        <v>1</v>
      </c>
      <c r="B1446">
        <f t="shared" si="813"/>
        <v>1900</v>
      </c>
    </row>
    <row r="1447" spans="1:2" x14ac:dyDescent="0.35">
      <c r="A1447">
        <f t="shared" si="812"/>
        <v>1</v>
      </c>
      <c r="B1447">
        <f t="shared" si="813"/>
        <v>1900</v>
      </c>
    </row>
    <row r="1448" spans="1:2" x14ac:dyDescent="0.35">
      <c r="A1448">
        <f t="shared" si="812"/>
        <v>1</v>
      </c>
      <c r="B1448">
        <f t="shared" si="813"/>
        <v>1900</v>
      </c>
    </row>
    <row r="1449" spans="1:2" x14ac:dyDescent="0.35">
      <c r="A1449">
        <f t="shared" si="812"/>
        <v>1</v>
      </c>
      <c r="B1449">
        <f t="shared" si="813"/>
        <v>1900</v>
      </c>
    </row>
    <row r="1450" spans="1:2" x14ac:dyDescent="0.35">
      <c r="A1450">
        <f t="shared" si="812"/>
        <v>1</v>
      </c>
      <c r="B1450">
        <f t="shared" si="813"/>
        <v>1900</v>
      </c>
    </row>
    <row r="1451" spans="1:2" x14ac:dyDescent="0.35">
      <c r="A1451">
        <f t="shared" si="812"/>
        <v>1</v>
      </c>
      <c r="B1451">
        <f t="shared" si="813"/>
        <v>1900</v>
      </c>
    </row>
    <row r="1452" spans="1:2" x14ac:dyDescent="0.35">
      <c r="A1452">
        <f t="shared" si="812"/>
        <v>1</v>
      </c>
      <c r="B1452">
        <f t="shared" si="813"/>
        <v>1900</v>
      </c>
    </row>
    <row r="1453" spans="1:2" x14ac:dyDescent="0.35">
      <c r="A1453">
        <f t="shared" si="812"/>
        <v>1</v>
      </c>
      <c r="B1453">
        <f t="shared" si="813"/>
        <v>1900</v>
      </c>
    </row>
    <row r="1454" spans="1:2" x14ac:dyDescent="0.35">
      <c r="A1454">
        <f t="shared" si="812"/>
        <v>1</v>
      </c>
      <c r="B1454">
        <f t="shared" si="813"/>
        <v>1900</v>
      </c>
    </row>
    <row r="1455" spans="1:2" x14ac:dyDescent="0.35">
      <c r="A1455">
        <f t="shared" si="812"/>
        <v>1</v>
      </c>
      <c r="B1455">
        <f t="shared" si="813"/>
        <v>1900</v>
      </c>
    </row>
    <row r="1456" spans="1:2" x14ac:dyDescent="0.35">
      <c r="A1456">
        <f t="shared" si="812"/>
        <v>1</v>
      </c>
      <c r="B1456">
        <f t="shared" si="813"/>
        <v>1900</v>
      </c>
    </row>
    <row r="1457" spans="1:2" x14ac:dyDescent="0.35">
      <c r="A1457">
        <f t="shared" si="812"/>
        <v>1</v>
      </c>
      <c r="B1457">
        <f t="shared" si="813"/>
        <v>1900</v>
      </c>
    </row>
    <row r="1458" spans="1:2" x14ac:dyDescent="0.35">
      <c r="A1458">
        <f t="shared" si="812"/>
        <v>1</v>
      </c>
      <c r="B1458">
        <f t="shared" si="813"/>
        <v>1900</v>
      </c>
    </row>
    <row r="1459" spans="1:2" x14ac:dyDescent="0.35">
      <c r="A1459">
        <f t="shared" si="812"/>
        <v>1</v>
      </c>
      <c r="B1459">
        <f t="shared" si="813"/>
        <v>1900</v>
      </c>
    </row>
    <row r="1460" spans="1:2" x14ac:dyDescent="0.35">
      <c r="A1460">
        <f t="shared" si="812"/>
        <v>1</v>
      </c>
      <c r="B1460">
        <f t="shared" si="813"/>
        <v>1900</v>
      </c>
    </row>
    <row r="1461" spans="1:2" x14ac:dyDescent="0.35">
      <c r="A1461">
        <f t="shared" si="812"/>
        <v>1</v>
      </c>
      <c r="B1461">
        <f t="shared" si="813"/>
        <v>1900</v>
      </c>
    </row>
    <row r="1462" spans="1:2" x14ac:dyDescent="0.35">
      <c r="A1462">
        <f t="shared" si="812"/>
        <v>1</v>
      </c>
      <c r="B1462">
        <f t="shared" si="813"/>
        <v>1900</v>
      </c>
    </row>
    <row r="1463" spans="1:2" x14ac:dyDescent="0.35">
      <c r="A1463">
        <f t="shared" si="812"/>
        <v>1</v>
      </c>
      <c r="B1463">
        <f t="shared" si="813"/>
        <v>1900</v>
      </c>
    </row>
    <row r="1464" spans="1:2" x14ac:dyDescent="0.35">
      <c r="A1464">
        <f t="shared" si="812"/>
        <v>1</v>
      </c>
      <c r="B1464">
        <f t="shared" si="813"/>
        <v>1900</v>
      </c>
    </row>
    <row r="1465" spans="1:2" x14ac:dyDescent="0.35">
      <c r="A1465">
        <f t="shared" si="812"/>
        <v>1</v>
      </c>
      <c r="B1465">
        <f t="shared" si="813"/>
        <v>1900</v>
      </c>
    </row>
    <row r="1466" spans="1:2" x14ac:dyDescent="0.35">
      <c r="A1466">
        <f t="shared" si="812"/>
        <v>1</v>
      </c>
      <c r="B1466">
        <f t="shared" si="813"/>
        <v>1900</v>
      </c>
    </row>
    <row r="1467" spans="1:2" x14ac:dyDescent="0.35">
      <c r="A1467">
        <f t="shared" si="812"/>
        <v>1</v>
      </c>
      <c r="B1467">
        <f t="shared" si="813"/>
        <v>1900</v>
      </c>
    </row>
    <row r="1468" spans="1:2" x14ac:dyDescent="0.35">
      <c r="A1468">
        <f t="shared" si="812"/>
        <v>1</v>
      </c>
      <c r="B1468">
        <f t="shared" si="813"/>
        <v>1900</v>
      </c>
    </row>
    <row r="1469" spans="1:2" x14ac:dyDescent="0.35">
      <c r="A1469">
        <f t="shared" si="812"/>
        <v>1</v>
      </c>
      <c r="B1469">
        <f t="shared" si="813"/>
        <v>1900</v>
      </c>
    </row>
    <row r="1470" spans="1:2" x14ac:dyDescent="0.35">
      <c r="A1470">
        <f t="shared" si="812"/>
        <v>1</v>
      </c>
      <c r="B1470">
        <f t="shared" si="813"/>
        <v>1900</v>
      </c>
    </row>
    <row r="1471" spans="1:2" x14ac:dyDescent="0.35">
      <c r="A1471">
        <f t="shared" si="812"/>
        <v>1</v>
      </c>
      <c r="B1471">
        <f t="shared" si="813"/>
        <v>1900</v>
      </c>
    </row>
    <row r="1472" spans="1:2" x14ac:dyDescent="0.35">
      <c r="A1472">
        <f t="shared" si="812"/>
        <v>1</v>
      </c>
      <c r="B1472">
        <f t="shared" si="813"/>
        <v>1900</v>
      </c>
    </row>
    <row r="1473" spans="1:2" x14ac:dyDescent="0.35">
      <c r="A1473">
        <f t="shared" si="812"/>
        <v>1</v>
      </c>
      <c r="B1473">
        <f t="shared" si="813"/>
        <v>1900</v>
      </c>
    </row>
    <row r="1474" spans="1:2" x14ac:dyDescent="0.35">
      <c r="A1474">
        <f t="shared" si="812"/>
        <v>1</v>
      </c>
      <c r="B1474">
        <f t="shared" si="813"/>
        <v>1900</v>
      </c>
    </row>
    <row r="1475" spans="1:2" x14ac:dyDescent="0.35">
      <c r="A1475">
        <f t="shared" si="812"/>
        <v>1</v>
      </c>
      <c r="B1475">
        <f t="shared" si="813"/>
        <v>1900</v>
      </c>
    </row>
    <row r="1476" spans="1:2" x14ac:dyDescent="0.35">
      <c r="A1476">
        <f t="shared" si="812"/>
        <v>1</v>
      </c>
      <c r="B1476">
        <f t="shared" si="813"/>
        <v>1900</v>
      </c>
    </row>
    <row r="1477" spans="1:2" x14ac:dyDescent="0.35">
      <c r="A1477">
        <f t="shared" si="812"/>
        <v>1</v>
      </c>
      <c r="B1477">
        <f t="shared" si="813"/>
        <v>1900</v>
      </c>
    </row>
    <row r="1478" spans="1:2" x14ac:dyDescent="0.35">
      <c r="A1478">
        <f t="shared" si="812"/>
        <v>1</v>
      </c>
      <c r="B1478">
        <f t="shared" si="813"/>
        <v>1900</v>
      </c>
    </row>
    <row r="1479" spans="1:2" x14ac:dyDescent="0.35">
      <c r="A1479">
        <f t="shared" si="812"/>
        <v>1</v>
      </c>
      <c r="B1479">
        <f t="shared" si="813"/>
        <v>1900</v>
      </c>
    </row>
    <row r="1480" spans="1:2" x14ac:dyDescent="0.35">
      <c r="A1480">
        <f t="shared" si="812"/>
        <v>1</v>
      </c>
      <c r="B1480">
        <f t="shared" si="813"/>
        <v>1900</v>
      </c>
    </row>
    <row r="1481" spans="1:2" x14ac:dyDescent="0.35">
      <c r="A1481">
        <f t="shared" si="812"/>
        <v>1</v>
      </c>
      <c r="B1481">
        <f t="shared" si="813"/>
        <v>1900</v>
      </c>
    </row>
    <row r="1482" spans="1:2" x14ac:dyDescent="0.35">
      <c r="A1482">
        <f t="shared" si="812"/>
        <v>1</v>
      </c>
      <c r="B1482">
        <f t="shared" si="813"/>
        <v>1900</v>
      </c>
    </row>
    <row r="1483" spans="1:2" x14ac:dyDescent="0.35">
      <c r="A1483">
        <f t="shared" si="812"/>
        <v>1</v>
      </c>
      <c r="B1483">
        <f t="shared" si="813"/>
        <v>1900</v>
      </c>
    </row>
    <row r="1484" spans="1:2" x14ac:dyDescent="0.35">
      <c r="A1484">
        <f t="shared" ref="A1484:A1547" si="814">MONTH(C1484)</f>
        <v>1</v>
      </c>
      <c r="B1484">
        <f t="shared" ref="B1484:B1547" si="815">YEAR(C1484)</f>
        <v>1900</v>
      </c>
    </row>
    <row r="1485" spans="1:2" x14ac:dyDescent="0.35">
      <c r="A1485">
        <f t="shared" si="814"/>
        <v>1</v>
      </c>
      <c r="B1485">
        <f t="shared" si="815"/>
        <v>1900</v>
      </c>
    </row>
    <row r="1486" spans="1:2" x14ac:dyDescent="0.35">
      <c r="A1486">
        <f t="shared" si="814"/>
        <v>1</v>
      </c>
      <c r="B1486">
        <f t="shared" si="815"/>
        <v>1900</v>
      </c>
    </row>
    <row r="1487" spans="1:2" x14ac:dyDescent="0.35">
      <c r="A1487">
        <f t="shared" si="814"/>
        <v>1</v>
      </c>
      <c r="B1487">
        <f t="shared" si="815"/>
        <v>1900</v>
      </c>
    </row>
    <row r="1488" spans="1:2" x14ac:dyDescent="0.35">
      <c r="A1488">
        <f t="shared" si="814"/>
        <v>1</v>
      </c>
      <c r="B1488">
        <f t="shared" si="815"/>
        <v>1900</v>
      </c>
    </row>
    <row r="1489" spans="1:2" x14ac:dyDescent="0.35">
      <c r="A1489">
        <f t="shared" si="814"/>
        <v>1</v>
      </c>
      <c r="B1489">
        <f t="shared" si="815"/>
        <v>1900</v>
      </c>
    </row>
    <row r="1490" spans="1:2" x14ac:dyDescent="0.35">
      <c r="A1490">
        <f t="shared" si="814"/>
        <v>1</v>
      </c>
      <c r="B1490">
        <f t="shared" si="815"/>
        <v>1900</v>
      </c>
    </row>
    <row r="1491" spans="1:2" x14ac:dyDescent="0.35">
      <c r="A1491">
        <f t="shared" si="814"/>
        <v>1</v>
      </c>
      <c r="B1491">
        <f t="shared" si="815"/>
        <v>1900</v>
      </c>
    </row>
    <row r="1492" spans="1:2" x14ac:dyDescent="0.35">
      <c r="A1492">
        <f t="shared" si="814"/>
        <v>1</v>
      </c>
      <c r="B1492">
        <f t="shared" si="815"/>
        <v>1900</v>
      </c>
    </row>
    <row r="1493" spans="1:2" x14ac:dyDescent="0.35">
      <c r="A1493">
        <f t="shared" si="814"/>
        <v>1</v>
      </c>
      <c r="B1493">
        <f t="shared" si="815"/>
        <v>1900</v>
      </c>
    </row>
    <row r="1494" spans="1:2" x14ac:dyDescent="0.35">
      <c r="A1494">
        <f t="shared" si="814"/>
        <v>1</v>
      </c>
      <c r="B1494">
        <f t="shared" si="815"/>
        <v>1900</v>
      </c>
    </row>
    <row r="1495" spans="1:2" x14ac:dyDescent="0.35">
      <c r="A1495">
        <f t="shared" si="814"/>
        <v>1</v>
      </c>
      <c r="B1495">
        <f t="shared" si="815"/>
        <v>1900</v>
      </c>
    </row>
    <row r="1496" spans="1:2" x14ac:dyDescent="0.35">
      <c r="A1496">
        <f t="shared" si="814"/>
        <v>1</v>
      </c>
      <c r="B1496">
        <f t="shared" si="815"/>
        <v>1900</v>
      </c>
    </row>
    <row r="1497" spans="1:2" x14ac:dyDescent="0.35">
      <c r="A1497">
        <f t="shared" si="814"/>
        <v>1</v>
      </c>
      <c r="B1497">
        <f t="shared" si="815"/>
        <v>1900</v>
      </c>
    </row>
    <row r="1498" spans="1:2" x14ac:dyDescent="0.35">
      <c r="A1498">
        <f t="shared" si="814"/>
        <v>1</v>
      </c>
      <c r="B1498">
        <f t="shared" si="815"/>
        <v>1900</v>
      </c>
    </row>
    <row r="1499" spans="1:2" x14ac:dyDescent="0.35">
      <c r="A1499">
        <f t="shared" si="814"/>
        <v>1</v>
      </c>
      <c r="B1499">
        <f t="shared" si="815"/>
        <v>1900</v>
      </c>
    </row>
    <row r="1500" spans="1:2" x14ac:dyDescent="0.35">
      <c r="A1500">
        <f t="shared" si="814"/>
        <v>1</v>
      </c>
      <c r="B1500">
        <f t="shared" si="815"/>
        <v>1900</v>
      </c>
    </row>
    <row r="1501" spans="1:2" x14ac:dyDescent="0.35">
      <c r="A1501">
        <f t="shared" si="814"/>
        <v>1</v>
      </c>
      <c r="B1501">
        <f t="shared" si="815"/>
        <v>1900</v>
      </c>
    </row>
    <row r="1502" spans="1:2" x14ac:dyDescent="0.35">
      <c r="A1502">
        <f t="shared" si="814"/>
        <v>1</v>
      </c>
      <c r="B1502">
        <f t="shared" si="815"/>
        <v>1900</v>
      </c>
    </row>
    <row r="1503" spans="1:2" x14ac:dyDescent="0.35">
      <c r="A1503">
        <f t="shared" si="814"/>
        <v>1</v>
      </c>
      <c r="B1503">
        <f t="shared" si="815"/>
        <v>1900</v>
      </c>
    </row>
    <row r="1504" spans="1:2" x14ac:dyDescent="0.35">
      <c r="A1504">
        <f t="shared" si="814"/>
        <v>1</v>
      </c>
      <c r="B1504">
        <f t="shared" si="815"/>
        <v>1900</v>
      </c>
    </row>
    <row r="1505" spans="1:2" x14ac:dyDescent="0.35">
      <c r="A1505">
        <f t="shared" si="814"/>
        <v>1</v>
      </c>
      <c r="B1505">
        <f t="shared" si="815"/>
        <v>1900</v>
      </c>
    </row>
    <row r="1506" spans="1:2" x14ac:dyDescent="0.35">
      <c r="A1506">
        <f t="shared" si="814"/>
        <v>1</v>
      </c>
      <c r="B1506">
        <f t="shared" si="815"/>
        <v>1900</v>
      </c>
    </row>
    <row r="1507" spans="1:2" x14ac:dyDescent="0.35">
      <c r="A1507">
        <f t="shared" si="814"/>
        <v>1</v>
      </c>
      <c r="B1507">
        <f t="shared" si="815"/>
        <v>1900</v>
      </c>
    </row>
    <row r="1508" spans="1:2" x14ac:dyDescent="0.35">
      <c r="A1508">
        <f t="shared" si="814"/>
        <v>1</v>
      </c>
      <c r="B1508">
        <f t="shared" si="815"/>
        <v>1900</v>
      </c>
    </row>
    <row r="1509" spans="1:2" x14ac:dyDescent="0.35">
      <c r="A1509">
        <f t="shared" si="814"/>
        <v>1</v>
      </c>
      <c r="B1509">
        <f t="shared" si="815"/>
        <v>1900</v>
      </c>
    </row>
    <row r="1510" spans="1:2" x14ac:dyDescent="0.35">
      <c r="A1510">
        <f t="shared" si="814"/>
        <v>1</v>
      </c>
      <c r="B1510">
        <f t="shared" si="815"/>
        <v>1900</v>
      </c>
    </row>
    <row r="1511" spans="1:2" x14ac:dyDescent="0.35">
      <c r="A1511">
        <f t="shared" si="814"/>
        <v>1</v>
      </c>
      <c r="B1511">
        <f t="shared" si="815"/>
        <v>1900</v>
      </c>
    </row>
    <row r="1512" spans="1:2" x14ac:dyDescent="0.35">
      <c r="A1512">
        <f t="shared" si="814"/>
        <v>1</v>
      </c>
      <c r="B1512">
        <f t="shared" si="815"/>
        <v>1900</v>
      </c>
    </row>
    <row r="1513" spans="1:2" x14ac:dyDescent="0.35">
      <c r="A1513">
        <f t="shared" si="814"/>
        <v>1</v>
      </c>
      <c r="B1513">
        <f t="shared" si="815"/>
        <v>1900</v>
      </c>
    </row>
    <row r="1514" spans="1:2" x14ac:dyDescent="0.35">
      <c r="A1514">
        <f t="shared" si="814"/>
        <v>1</v>
      </c>
      <c r="B1514">
        <f t="shared" si="815"/>
        <v>1900</v>
      </c>
    </row>
    <row r="1515" spans="1:2" x14ac:dyDescent="0.35">
      <c r="A1515">
        <f t="shared" si="814"/>
        <v>1</v>
      </c>
      <c r="B1515">
        <f t="shared" si="815"/>
        <v>1900</v>
      </c>
    </row>
    <row r="1516" spans="1:2" x14ac:dyDescent="0.35">
      <c r="A1516">
        <f t="shared" si="814"/>
        <v>1</v>
      </c>
      <c r="B1516">
        <f t="shared" si="815"/>
        <v>1900</v>
      </c>
    </row>
    <row r="1517" spans="1:2" x14ac:dyDescent="0.35">
      <c r="A1517">
        <f t="shared" si="814"/>
        <v>1</v>
      </c>
      <c r="B1517">
        <f t="shared" si="815"/>
        <v>1900</v>
      </c>
    </row>
    <row r="1518" spans="1:2" x14ac:dyDescent="0.35">
      <c r="A1518">
        <f t="shared" si="814"/>
        <v>1</v>
      </c>
      <c r="B1518">
        <f t="shared" si="815"/>
        <v>1900</v>
      </c>
    </row>
    <row r="1519" spans="1:2" x14ac:dyDescent="0.35">
      <c r="A1519">
        <f t="shared" si="814"/>
        <v>1</v>
      </c>
      <c r="B1519">
        <f t="shared" si="815"/>
        <v>1900</v>
      </c>
    </row>
    <row r="1520" spans="1:2" x14ac:dyDescent="0.35">
      <c r="A1520">
        <f t="shared" si="814"/>
        <v>1</v>
      </c>
      <c r="B1520">
        <f t="shared" si="815"/>
        <v>1900</v>
      </c>
    </row>
    <row r="1521" spans="1:2" x14ac:dyDescent="0.35">
      <c r="A1521">
        <f t="shared" si="814"/>
        <v>1</v>
      </c>
      <c r="B1521">
        <f t="shared" si="815"/>
        <v>1900</v>
      </c>
    </row>
    <row r="1522" spans="1:2" x14ac:dyDescent="0.35">
      <c r="A1522">
        <f t="shared" si="814"/>
        <v>1</v>
      </c>
      <c r="B1522">
        <f t="shared" si="815"/>
        <v>1900</v>
      </c>
    </row>
    <row r="1523" spans="1:2" x14ac:dyDescent="0.35">
      <c r="A1523">
        <f t="shared" si="814"/>
        <v>1</v>
      </c>
      <c r="B1523">
        <f t="shared" si="815"/>
        <v>1900</v>
      </c>
    </row>
    <row r="1524" spans="1:2" x14ac:dyDescent="0.35">
      <c r="A1524">
        <f t="shared" si="814"/>
        <v>1</v>
      </c>
      <c r="B1524">
        <f t="shared" si="815"/>
        <v>1900</v>
      </c>
    </row>
    <row r="1525" spans="1:2" x14ac:dyDescent="0.35">
      <c r="A1525">
        <f t="shared" si="814"/>
        <v>1</v>
      </c>
      <c r="B1525">
        <f t="shared" si="815"/>
        <v>1900</v>
      </c>
    </row>
    <row r="1526" spans="1:2" x14ac:dyDescent="0.35">
      <c r="A1526">
        <f t="shared" si="814"/>
        <v>1</v>
      </c>
      <c r="B1526">
        <f t="shared" si="815"/>
        <v>1900</v>
      </c>
    </row>
    <row r="1527" spans="1:2" x14ac:dyDescent="0.35">
      <c r="A1527">
        <f t="shared" si="814"/>
        <v>1</v>
      </c>
      <c r="B1527">
        <f t="shared" si="815"/>
        <v>1900</v>
      </c>
    </row>
    <row r="1528" spans="1:2" x14ac:dyDescent="0.35">
      <c r="A1528">
        <f t="shared" si="814"/>
        <v>1</v>
      </c>
      <c r="B1528">
        <f t="shared" si="815"/>
        <v>1900</v>
      </c>
    </row>
    <row r="1529" spans="1:2" x14ac:dyDescent="0.35">
      <c r="A1529">
        <f t="shared" si="814"/>
        <v>1</v>
      </c>
      <c r="B1529">
        <f t="shared" si="815"/>
        <v>1900</v>
      </c>
    </row>
    <row r="1530" spans="1:2" x14ac:dyDescent="0.35">
      <c r="A1530">
        <f t="shared" si="814"/>
        <v>1</v>
      </c>
      <c r="B1530">
        <f t="shared" si="815"/>
        <v>1900</v>
      </c>
    </row>
    <row r="1531" spans="1:2" x14ac:dyDescent="0.35">
      <c r="A1531">
        <f t="shared" si="814"/>
        <v>1</v>
      </c>
      <c r="B1531">
        <f t="shared" si="815"/>
        <v>1900</v>
      </c>
    </row>
    <row r="1532" spans="1:2" x14ac:dyDescent="0.35">
      <c r="A1532">
        <f t="shared" si="814"/>
        <v>1</v>
      </c>
      <c r="B1532">
        <f t="shared" si="815"/>
        <v>1900</v>
      </c>
    </row>
    <row r="1533" spans="1:2" x14ac:dyDescent="0.35">
      <c r="A1533">
        <f t="shared" si="814"/>
        <v>1</v>
      </c>
      <c r="B1533">
        <f t="shared" si="815"/>
        <v>1900</v>
      </c>
    </row>
    <row r="1534" spans="1:2" x14ac:dyDescent="0.35">
      <c r="A1534">
        <f t="shared" si="814"/>
        <v>1</v>
      </c>
      <c r="B1534">
        <f t="shared" si="815"/>
        <v>1900</v>
      </c>
    </row>
    <row r="1535" spans="1:2" x14ac:dyDescent="0.35">
      <c r="A1535">
        <f t="shared" si="814"/>
        <v>1</v>
      </c>
      <c r="B1535">
        <f t="shared" si="815"/>
        <v>1900</v>
      </c>
    </row>
    <row r="1536" spans="1:2" x14ac:dyDescent="0.35">
      <c r="A1536">
        <f t="shared" si="814"/>
        <v>1</v>
      </c>
      <c r="B1536">
        <f t="shared" si="815"/>
        <v>1900</v>
      </c>
    </row>
    <row r="1537" spans="1:2" x14ac:dyDescent="0.35">
      <c r="A1537">
        <f t="shared" si="814"/>
        <v>1</v>
      </c>
      <c r="B1537">
        <f t="shared" si="815"/>
        <v>1900</v>
      </c>
    </row>
    <row r="1538" spans="1:2" x14ac:dyDescent="0.35">
      <c r="A1538">
        <f t="shared" si="814"/>
        <v>1</v>
      </c>
      <c r="B1538">
        <f t="shared" si="815"/>
        <v>1900</v>
      </c>
    </row>
    <row r="1539" spans="1:2" x14ac:dyDescent="0.35">
      <c r="A1539">
        <f t="shared" si="814"/>
        <v>1</v>
      </c>
      <c r="B1539">
        <f t="shared" si="815"/>
        <v>1900</v>
      </c>
    </row>
    <row r="1540" spans="1:2" x14ac:dyDescent="0.35">
      <c r="A1540">
        <f t="shared" si="814"/>
        <v>1</v>
      </c>
      <c r="B1540">
        <f t="shared" si="815"/>
        <v>1900</v>
      </c>
    </row>
    <row r="1541" spans="1:2" x14ac:dyDescent="0.35">
      <c r="A1541">
        <f t="shared" si="814"/>
        <v>1</v>
      </c>
      <c r="B1541">
        <f t="shared" si="815"/>
        <v>1900</v>
      </c>
    </row>
    <row r="1542" spans="1:2" x14ac:dyDescent="0.35">
      <c r="A1542">
        <f t="shared" si="814"/>
        <v>1</v>
      </c>
      <c r="B1542">
        <f t="shared" si="815"/>
        <v>1900</v>
      </c>
    </row>
    <row r="1543" spans="1:2" x14ac:dyDescent="0.35">
      <c r="A1543">
        <f t="shared" si="814"/>
        <v>1</v>
      </c>
      <c r="B1543">
        <f t="shared" si="815"/>
        <v>1900</v>
      </c>
    </row>
    <row r="1544" spans="1:2" x14ac:dyDescent="0.35">
      <c r="A1544">
        <f t="shared" si="814"/>
        <v>1</v>
      </c>
      <c r="B1544">
        <f t="shared" si="815"/>
        <v>1900</v>
      </c>
    </row>
    <row r="1545" spans="1:2" x14ac:dyDescent="0.35">
      <c r="A1545">
        <f t="shared" si="814"/>
        <v>1</v>
      </c>
      <c r="B1545">
        <f t="shared" si="815"/>
        <v>1900</v>
      </c>
    </row>
    <row r="1546" spans="1:2" x14ac:dyDescent="0.35">
      <c r="A1546">
        <f t="shared" si="814"/>
        <v>1</v>
      </c>
      <c r="B1546">
        <f t="shared" si="815"/>
        <v>1900</v>
      </c>
    </row>
    <row r="1547" spans="1:2" x14ac:dyDescent="0.35">
      <c r="A1547">
        <f t="shared" si="814"/>
        <v>1</v>
      </c>
      <c r="B1547">
        <f t="shared" si="815"/>
        <v>1900</v>
      </c>
    </row>
    <row r="1548" spans="1:2" x14ac:dyDescent="0.35">
      <c r="A1548">
        <f t="shared" ref="A1548:A1611" si="816">MONTH(C1548)</f>
        <v>1</v>
      </c>
      <c r="B1548">
        <f t="shared" ref="B1548:B1611" si="817">YEAR(C1548)</f>
        <v>1900</v>
      </c>
    </row>
    <row r="1549" spans="1:2" x14ac:dyDescent="0.35">
      <c r="A1549">
        <f t="shared" si="816"/>
        <v>1</v>
      </c>
      <c r="B1549">
        <f t="shared" si="817"/>
        <v>1900</v>
      </c>
    </row>
    <row r="1550" spans="1:2" x14ac:dyDescent="0.35">
      <c r="A1550">
        <f t="shared" si="816"/>
        <v>1</v>
      </c>
      <c r="B1550">
        <f t="shared" si="817"/>
        <v>1900</v>
      </c>
    </row>
    <row r="1551" spans="1:2" x14ac:dyDescent="0.35">
      <c r="A1551">
        <f t="shared" si="816"/>
        <v>1</v>
      </c>
      <c r="B1551">
        <f t="shared" si="817"/>
        <v>1900</v>
      </c>
    </row>
    <row r="1552" spans="1:2" x14ac:dyDescent="0.35">
      <c r="A1552">
        <f t="shared" si="816"/>
        <v>1</v>
      </c>
      <c r="B1552">
        <f t="shared" si="817"/>
        <v>1900</v>
      </c>
    </row>
    <row r="1553" spans="1:2" x14ac:dyDescent="0.35">
      <c r="A1553">
        <f t="shared" si="816"/>
        <v>1</v>
      </c>
      <c r="B1553">
        <f t="shared" si="817"/>
        <v>1900</v>
      </c>
    </row>
    <row r="1554" spans="1:2" x14ac:dyDescent="0.35">
      <c r="A1554">
        <f t="shared" si="816"/>
        <v>1</v>
      </c>
      <c r="B1554">
        <f t="shared" si="817"/>
        <v>1900</v>
      </c>
    </row>
    <row r="1555" spans="1:2" x14ac:dyDescent="0.35">
      <c r="A1555">
        <f t="shared" si="816"/>
        <v>1</v>
      </c>
      <c r="B1555">
        <f t="shared" si="817"/>
        <v>1900</v>
      </c>
    </row>
    <row r="1556" spans="1:2" x14ac:dyDescent="0.35">
      <c r="A1556">
        <f t="shared" si="816"/>
        <v>1</v>
      </c>
      <c r="B1556">
        <f t="shared" si="817"/>
        <v>1900</v>
      </c>
    </row>
    <row r="1557" spans="1:2" x14ac:dyDescent="0.35">
      <c r="A1557">
        <f t="shared" si="816"/>
        <v>1</v>
      </c>
      <c r="B1557">
        <f t="shared" si="817"/>
        <v>1900</v>
      </c>
    </row>
    <row r="1558" spans="1:2" x14ac:dyDescent="0.35">
      <c r="A1558">
        <f t="shared" si="816"/>
        <v>1</v>
      </c>
      <c r="B1558">
        <f t="shared" si="817"/>
        <v>1900</v>
      </c>
    </row>
    <row r="1559" spans="1:2" x14ac:dyDescent="0.35">
      <c r="A1559">
        <f t="shared" si="816"/>
        <v>1</v>
      </c>
      <c r="B1559">
        <f t="shared" si="817"/>
        <v>1900</v>
      </c>
    </row>
    <row r="1560" spans="1:2" x14ac:dyDescent="0.35">
      <c r="A1560">
        <f t="shared" si="816"/>
        <v>1</v>
      </c>
      <c r="B1560">
        <f t="shared" si="817"/>
        <v>1900</v>
      </c>
    </row>
    <row r="1561" spans="1:2" x14ac:dyDescent="0.35">
      <c r="A1561">
        <f t="shared" si="816"/>
        <v>1</v>
      </c>
      <c r="B1561">
        <f t="shared" si="817"/>
        <v>1900</v>
      </c>
    </row>
    <row r="1562" spans="1:2" x14ac:dyDescent="0.35">
      <c r="A1562">
        <f t="shared" si="816"/>
        <v>1</v>
      </c>
      <c r="B1562">
        <f t="shared" si="817"/>
        <v>1900</v>
      </c>
    </row>
    <row r="1563" spans="1:2" x14ac:dyDescent="0.35">
      <c r="A1563">
        <f t="shared" si="816"/>
        <v>1</v>
      </c>
      <c r="B1563">
        <f t="shared" si="817"/>
        <v>1900</v>
      </c>
    </row>
    <row r="1564" spans="1:2" x14ac:dyDescent="0.35">
      <c r="A1564">
        <f t="shared" si="816"/>
        <v>1</v>
      </c>
      <c r="B1564">
        <f t="shared" si="817"/>
        <v>1900</v>
      </c>
    </row>
    <row r="1565" spans="1:2" x14ac:dyDescent="0.35">
      <c r="A1565">
        <f t="shared" si="816"/>
        <v>1</v>
      </c>
      <c r="B1565">
        <f t="shared" si="817"/>
        <v>1900</v>
      </c>
    </row>
    <row r="1566" spans="1:2" x14ac:dyDescent="0.35">
      <c r="A1566">
        <f t="shared" si="816"/>
        <v>1</v>
      </c>
      <c r="B1566">
        <f t="shared" si="817"/>
        <v>1900</v>
      </c>
    </row>
    <row r="1567" spans="1:2" x14ac:dyDescent="0.35">
      <c r="A1567">
        <f t="shared" si="816"/>
        <v>1</v>
      </c>
      <c r="B1567">
        <f t="shared" si="817"/>
        <v>1900</v>
      </c>
    </row>
    <row r="1568" spans="1:2" x14ac:dyDescent="0.35">
      <c r="A1568">
        <f t="shared" si="816"/>
        <v>1</v>
      </c>
      <c r="B1568">
        <f t="shared" si="817"/>
        <v>1900</v>
      </c>
    </row>
    <row r="1569" spans="1:2" x14ac:dyDescent="0.35">
      <c r="A1569">
        <f t="shared" si="816"/>
        <v>1</v>
      </c>
      <c r="B1569">
        <f t="shared" si="817"/>
        <v>1900</v>
      </c>
    </row>
    <row r="1570" spans="1:2" x14ac:dyDescent="0.35">
      <c r="A1570">
        <f t="shared" si="816"/>
        <v>1</v>
      </c>
      <c r="B1570">
        <f t="shared" si="817"/>
        <v>1900</v>
      </c>
    </row>
    <row r="1571" spans="1:2" x14ac:dyDescent="0.35">
      <c r="A1571">
        <f t="shared" si="816"/>
        <v>1</v>
      </c>
      <c r="B1571">
        <f t="shared" si="817"/>
        <v>1900</v>
      </c>
    </row>
    <row r="1572" spans="1:2" x14ac:dyDescent="0.35">
      <c r="A1572">
        <f t="shared" si="816"/>
        <v>1</v>
      </c>
      <c r="B1572">
        <f t="shared" si="817"/>
        <v>1900</v>
      </c>
    </row>
    <row r="1573" spans="1:2" x14ac:dyDescent="0.35">
      <c r="A1573">
        <f t="shared" si="816"/>
        <v>1</v>
      </c>
      <c r="B1573">
        <f t="shared" si="817"/>
        <v>1900</v>
      </c>
    </row>
    <row r="1574" spans="1:2" x14ac:dyDescent="0.35">
      <c r="A1574">
        <f t="shared" si="816"/>
        <v>1</v>
      </c>
      <c r="B1574">
        <f t="shared" si="817"/>
        <v>1900</v>
      </c>
    </row>
    <row r="1575" spans="1:2" x14ac:dyDescent="0.35">
      <c r="A1575">
        <f t="shared" si="816"/>
        <v>1</v>
      </c>
      <c r="B1575">
        <f t="shared" si="817"/>
        <v>1900</v>
      </c>
    </row>
    <row r="1576" spans="1:2" x14ac:dyDescent="0.35">
      <c r="A1576">
        <f t="shared" si="816"/>
        <v>1</v>
      </c>
      <c r="B1576">
        <f t="shared" si="817"/>
        <v>1900</v>
      </c>
    </row>
    <row r="1577" spans="1:2" x14ac:dyDescent="0.35">
      <c r="A1577">
        <f t="shared" si="816"/>
        <v>1</v>
      </c>
      <c r="B1577">
        <f t="shared" si="817"/>
        <v>1900</v>
      </c>
    </row>
    <row r="1578" spans="1:2" x14ac:dyDescent="0.35">
      <c r="A1578">
        <f t="shared" si="816"/>
        <v>1</v>
      </c>
      <c r="B1578">
        <f t="shared" si="817"/>
        <v>1900</v>
      </c>
    </row>
    <row r="1579" spans="1:2" x14ac:dyDescent="0.35">
      <c r="A1579">
        <f t="shared" si="816"/>
        <v>1</v>
      </c>
      <c r="B1579">
        <f t="shared" si="817"/>
        <v>1900</v>
      </c>
    </row>
    <row r="1580" spans="1:2" x14ac:dyDescent="0.35">
      <c r="A1580">
        <f t="shared" si="816"/>
        <v>1</v>
      </c>
      <c r="B1580">
        <f t="shared" si="817"/>
        <v>1900</v>
      </c>
    </row>
    <row r="1581" spans="1:2" x14ac:dyDescent="0.35">
      <c r="A1581">
        <f t="shared" si="816"/>
        <v>1</v>
      </c>
      <c r="B1581">
        <f t="shared" si="817"/>
        <v>1900</v>
      </c>
    </row>
    <row r="1582" spans="1:2" x14ac:dyDescent="0.35">
      <c r="A1582">
        <f t="shared" si="816"/>
        <v>1</v>
      </c>
      <c r="B1582">
        <f t="shared" si="817"/>
        <v>1900</v>
      </c>
    </row>
    <row r="1583" spans="1:2" x14ac:dyDescent="0.35">
      <c r="A1583">
        <f t="shared" si="816"/>
        <v>1</v>
      </c>
      <c r="B1583">
        <f t="shared" si="817"/>
        <v>1900</v>
      </c>
    </row>
    <row r="1584" spans="1:2" x14ac:dyDescent="0.35">
      <c r="A1584">
        <f t="shared" si="816"/>
        <v>1</v>
      </c>
      <c r="B1584">
        <f t="shared" si="817"/>
        <v>1900</v>
      </c>
    </row>
    <row r="1585" spans="1:2" x14ac:dyDescent="0.35">
      <c r="A1585">
        <f t="shared" si="816"/>
        <v>1</v>
      </c>
      <c r="B1585">
        <f t="shared" si="817"/>
        <v>1900</v>
      </c>
    </row>
    <row r="1586" spans="1:2" x14ac:dyDescent="0.35">
      <c r="A1586">
        <f t="shared" si="816"/>
        <v>1</v>
      </c>
      <c r="B1586">
        <f t="shared" si="817"/>
        <v>1900</v>
      </c>
    </row>
    <row r="1587" spans="1:2" x14ac:dyDescent="0.35">
      <c r="A1587">
        <f t="shared" si="816"/>
        <v>1</v>
      </c>
      <c r="B1587">
        <f t="shared" si="817"/>
        <v>1900</v>
      </c>
    </row>
    <row r="1588" spans="1:2" x14ac:dyDescent="0.35">
      <c r="A1588">
        <f t="shared" si="816"/>
        <v>1</v>
      </c>
      <c r="B1588">
        <f t="shared" si="817"/>
        <v>1900</v>
      </c>
    </row>
    <row r="1589" spans="1:2" x14ac:dyDescent="0.35">
      <c r="A1589">
        <f t="shared" si="816"/>
        <v>1</v>
      </c>
      <c r="B1589">
        <f t="shared" si="817"/>
        <v>1900</v>
      </c>
    </row>
    <row r="1590" spans="1:2" x14ac:dyDescent="0.35">
      <c r="A1590">
        <f t="shared" si="816"/>
        <v>1</v>
      </c>
      <c r="B1590">
        <f t="shared" si="817"/>
        <v>1900</v>
      </c>
    </row>
    <row r="1591" spans="1:2" x14ac:dyDescent="0.35">
      <c r="A1591">
        <f t="shared" si="816"/>
        <v>1</v>
      </c>
      <c r="B1591">
        <f t="shared" si="817"/>
        <v>1900</v>
      </c>
    </row>
    <row r="1592" spans="1:2" x14ac:dyDescent="0.35">
      <c r="A1592">
        <f t="shared" si="816"/>
        <v>1</v>
      </c>
      <c r="B1592">
        <f t="shared" si="817"/>
        <v>1900</v>
      </c>
    </row>
    <row r="1593" spans="1:2" x14ac:dyDescent="0.35">
      <c r="A1593">
        <f t="shared" si="816"/>
        <v>1</v>
      </c>
      <c r="B1593">
        <f t="shared" si="817"/>
        <v>1900</v>
      </c>
    </row>
    <row r="1594" spans="1:2" x14ac:dyDescent="0.35">
      <c r="A1594">
        <f t="shared" si="816"/>
        <v>1</v>
      </c>
      <c r="B1594">
        <f t="shared" si="817"/>
        <v>1900</v>
      </c>
    </row>
    <row r="1595" spans="1:2" x14ac:dyDescent="0.35">
      <c r="A1595">
        <f t="shared" si="816"/>
        <v>1</v>
      </c>
      <c r="B1595">
        <f t="shared" si="817"/>
        <v>1900</v>
      </c>
    </row>
    <row r="1596" spans="1:2" x14ac:dyDescent="0.35">
      <c r="A1596">
        <f t="shared" si="816"/>
        <v>1</v>
      </c>
      <c r="B1596">
        <f t="shared" si="817"/>
        <v>1900</v>
      </c>
    </row>
    <row r="1597" spans="1:2" x14ac:dyDescent="0.35">
      <c r="A1597">
        <f t="shared" si="816"/>
        <v>1</v>
      </c>
      <c r="B1597">
        <f t="shared" si="817"/>
        <v>1900</v>
      </c>
    </row>
    <row r="1598" spans="1:2" x14ac:dyDescent="0.35">
      <c r="A1598">
        <f t="shared" si="816"/>
        <v>1</v>
      </c>
      <c r="B1598">
        <f t="shared" si="817"/>
        <v>1900</v>
      </c>
    </row>
    <row r="1599" spans="1:2" x14ac:dyDescent="0.35">
      <c r="A1599">
        <f t="shared" si="816"/>
        <v>1</v>
      </c>
      <c r="B1599">
        <f t="shared" si="817"/>
        <v>1900</v>
      </c>
    </row>
    <row r="1600" spans="1:2" x14ac:dyDescent="0.35">
      <c r="A1600">
        <f t="shared" si="816"/>
        <v>1</v>
      </c>
      <c r="B1600">
        <f t="shared" si="817"/>
        <v>1900</v>
      </c>
    </row>
    <row r="1601" spans="1:2" x14ac:dyDescent="0.35">
      <c r="A1601">
        <f t="shared" si="816"/>
        <v>1</v>
      </c>
      <c r="B1601">
        <f t="shared" si="817"/>
        <v>1900</v>
      </c>
    </row>
    <row r="1602" spans="1:2" x14ac:dyDescent="0.35">
      <c r="A1602">
        <f t="shared" si="816"/>
        <v>1</v>
      </c>
      <c r="B1602">
        <f t="shared" si="817"/>
        <v>1900</v>
      </c>
    </row>
    <row r="1603" spans="1:2" x14ac:dyDescent="0.35">
      <c r="A1603">
        <f t="shared" si="816"/>
        <v>1</v>
      </c>
      <c r="B1603">
        <f t="shared" si="817"/>
        <v>1900</v>
      </c>
    </row>
    <row r="1604" spans="1:2" x14ac:dyDescent="0.35">
      <c r="A1604">
        <f t="shared" si="816"/>
        <v>1</v>
      </c>
      <c r="B1604">
        <f t="shared" si="817"/>
        <v>1900</v>
      </c>
    </row>
    <row r="1605" spans="1:2" x14ac:dyDescent="0.35">
      <c r="A1605">
        <f t="shared" si="816"/>
        <v>1</v>
      </c>
      <c r="B1605">
        <f t="shared" si="817"/>
        <v>1900</v>
      </c>
    </row>
    <row r="1606" spans="1:2" x14ac:dyDescent="0.35">
      <c r="A1606">
        <f t="shared" si="816"/>
        <v>1</v>
      </c>
      <c r="B1606">
        <f t="shared" si="817"/>
        <v>1900</v>
      </c>
    </row>
    <row r="1607" spans="1:2" x14ac:dyDescent="0.35">
      <c r="A1607">
        <f t="shared" si="816"/>
        <v>1</v>
      </c>
      <c r="B1607">
        <f t="shared" si="817"/>
        <v>1900</v>
      </c>
    </row>
    <row r="1608" spans="1:2" x14ac:dyDescent="0.35">
      <c r="A1608">
        <f t="shared" si="816"/>
        <v>1</v>
      </c>
      <c r="B1608">
        <f t="shared" si="817"/>
        <v>1900</v>
      </c>
    </row>
    <row r="1609" spans="1:2" x14ac:dyDescent="0.35">
      <c r="A1609">
        <f t="shared" si="816"/>
        <v>1</v>
      </c>
      <c r="B1609">
        <f t="shared" si="817"/>
        <v>1900</v>
      </c>
    </row>
    <row r="1610" spans="1:2" x14ac:dyDescent="0.35">
      <c r="A1610">
        <f t="shared" si="816"/>
        <v>1</v>
      </c>
      <c r="B1610">
        <f t="shared" si="817"/>
        <v>1900</v>
      </c>
    </row>
    <row r="1611" spans="1:2" x14ac:dyDescent="0.35">
      <c r="A1611">
        <f t="shared" si="816"/>
        <v>1</v>
      </c>
      <c r="B1611">
        <f t="shared" si="817"/>
        <v>1900</v>
      </c>
    </row>
    <row r="1612" spans="1:2" x14ac:dyDescent="0.35">
      <c r="A1612">
        <f t="shared" ref="A1612:A1675" si="818">MONTH(C1612)</f>
        <v>1</v>
      </c>
      <c r="B1612">
        <f t="shared" ref="B1612:B1675" si="819">YEAR(C1612)</f>
        <v>1900</v>
      </c>
    </row>
    <row r="1613" spans="1:2" x14ac:dyDescent="0.35">
      <c r="A1613">
        <f t="shared" si="818"/>
        <v>1</v>
      </c>
      <c r="B1613">
        <f t="shared" si="819"/>
        <v>1900</v>
      </c>
    </row>
    <row r="1614" spans="1:2" x14ac:dyDescent="0.35">
      <c r="A1614">
        <f t="shared" si="818"/>
        <v>1</v>
      </c>
      <c r="B1614">
        <f t="shared" si="819"/>
        <v>1900</v>
      </c>
    </row>
    <row r="1615" spans="1:2" x14ac:dyDescent="0.35">
      <c r="A1615">
        <f t="shared" si="818"/>
        <v>1</v>
      </c>
      <c r="B1615">
        <f t="shared" si="819"/>
        <v>1900</v>
      </c>
    </row>
    <row r="1616" spans="1:2" x14ac:dyDescent="0.35">
      <c r="A1616">
        <f t="shared" si="818"/>
        <v>1</v>
      </c>
      <c r="B1616">
        <f t="shared" si="819"/>
        <v>1900</v>
      </c>
    </row>
    <row r="1617" spans="1:2" x14ac:dyDescent="0.35">
      <c r="A1617">
        <f t="shared" si="818"/>
        <v>1</v>
      </c>
      <c r="B1617">
        <f t="shared" si="819"/>
        <v>1900</v>
      </c>
    </row>
    <row r="1618" spans="1:2" x14ac:dyDescent="0.35">
      <c r="A1618">
        <f t="shared" si="818"/>
        <v>1</v>
      </c>
      <c r="B1618">
        <f t="shared" si="819"/>
        <v>1900</v>
      </c>
    </row>
    <row r="1619" spans="1:2" x14ac:dyDescent="0.35">
      <c r="A1619">
        <f t="shared" si="818"/>
        <v>1</v>
      </c>
      <c r="B1619">
        <f t="shared" si="819"/>
        <v>1900</v>
      </c>
    </row>
    <row r="1620" spans="1:2" x14ac:dyDescent="0.35">
      <c r="A1620">
        <f t="shared" si="818"/>
        <v>1</v>
      </c>
      <c r="B1620">
        <f t="shared" si="819"/>
        <v>1900</v>
      </c>
    </row>
    <row r="1621" spans="1:2" x14ac:dyDescent="0.35">
      <c r="A1621">
        <f t="shared" si="818"/>
        <v>1</v>
      </c>
      <c r="B1621">
        <f t="shared" si="819"/>
        <v>1900</v>
      </c>
    </row>
    <row r="1622" spans="1:2" x14ac:dyDescent="0.35">
      <c r="A1622">
        <f t="shared" si="818"/>
        <v>1</v>
      </c>
      <c r="B1622">
        <f t="shared" si="819"/>
        <v>1900</v>
      </c>
    </row>
    <row r="1623" spans="1:2" x14ac:dyDescent="0.35">
      <c r="A1623">
        <f t="shared" si="818"/>
        <v>1</v>
      </c>
      <c r="B1623">
        <f t="shared" si="819"/>
        <v>1900</v>
      </c>
    </row>
    <row r="1624" spans="1:2" x14ac:dyDescent="0.35">
      <c r="A1624">
        <f t="shared" si="818"/>
        <v>1</v>
      </c>
      <c r="B1624">
        <f t="shared" si="819"/>
        <v>1900</v>
      </c>
    </row>
    <row r="1625" spans="1:2" x14ac:dyDescent="0.35">
      <c r="A1625">
        <f t="shared" si="818"/>
        <v>1</v>
      </c>
      <c r="B1625">
        <f t="shared" si="819"/>
        <v>1900</v>
      </c>
    </row>
    <row r="1626" spans="1:2" x14ac:dyDescent="0.35">
      <c r="A1626">
        <f t="shared" si="818"/>
        <v>1</v>
      </c>
      <c r="B1626">
        <f t="shared" si="819"/>
        <v>1900</v>
      </c>
    </row>
    <row r="1627" spans="1:2" x14ac:dyDescent="0.35">
      <c r="A1627">
        <f t="shared" si="818"/>
        <v>1</v>
      </c>
      <c r="B1627">
        <f t="shared" si="819"/>
        <v>1900</v>
      </c>
    </row>
    <row r="1628" spans="1:2" x14ac:dyDescent="0.35">
      <c r="A1628">
        <f t="shared" si="818"/>
        <v>1</v>
      </c>
      <c r="B1628">
        <f t="shared" si="819"/>
        <v>1900</v>
      </c>
    </row>
    <row r="1629" spans="1:2" x14ac:dyDescent="0.35">
      <c r="A1629">
        <f t="shared" si="818"/>
        <v>1</v>
      </c>
      <c r="B1629">
        <f t="shared" si="819"/>
        <v>1900</v>
      </c>
    </row>
    <row r="1630" spans="1:2" x14ac:dyDescent="0.35">
      <c r="A1630">
        <f t="shared" si="818"/>
        <v>1</v>
      </c>
      <c r="B1630">
        <f t="shared" si="819"/>
        <v>1900</v>
      </c>
    </row>
    <row r="1631" spans="1:2" x14ac:dyDescent="0.35">
      <c r="A1631">
        <f t="shared" si="818"/>
        <v>1</v>
      </c>
      <c r="B1631">
        <f t="shared" si="819"/>
        <v>1900</v>
      </c>
    </row>
    <row r="1632" spans="1:2" x14ac:dyDescent="0.35">
      <c r="A1632">
        <f t="shared" si="818"/>
        <v>1</v>
      </c>
      <c r="B1632">
        <f t="shared" si="819"/>
        <v>1900</v>
      </c>
    </row>
    <row r="1633" spans="1:2" x14ac:dyDescent="0.35">
      <c r="A1633">
        <f t="shared" si="818"/>
        <v>1</v>
      </c>
      <c r="B1633">
        <f t="shared" si="819"/>
        <v>1900</v>
      </c>
    </row>
    <row r="1634" spans="1:2" x14ac:dyDescent="0.35">
      <c r="A1634">
        <f t="shared" si="818"/>
        <v>1</v>
      </c>
      <c r="B1634">
        <f t="shared" si="819"/>
        <v>1900</v>
      </c>
    </row>
    <row r="1635" spans="1:2" x14ac:dyDescent="0.35">
      <c r="A1635">
        <f t="shared" si="818"/>
        <v>1</v>
      </c>
      <c r="B1635">
        <f t="shared" si="819"/>
        <v>1900</v>
      </c>
    </row>
    <row r="1636" spans="1:2" x14ac:dyDescent="0.35">
      <c r="A1636">
        <f t="shared" si="818"/>
        <v>1</v>
      </c>
      <c r="B1636">
        <f t="shared" si="819"/>
        <v>1900</v>
      </c>
    </row>
    <row r="1637" spans="1:2" x14ac:dyDescent="0.35">
      <c r="A1637">
        <f t="shared" si="818"/>
        <v>1</v>
      </c>
      <c r="B1637">
        <f t="shared" si="819"/>
        <v>1900</v>
      </c>
    </row>
    <row r="1638" spans="1:2" x14ac:dyDescent="0.35">
      <c r="A1638">
        <f t="shared" si="818"/>
        <v>1</v>
      </c>
      <c r="B1638">
        <f t="shared" si="819"/>
        <v>1900</v>
      </c>
    </row>
    <row r="1639" spans="1:2" x14ac:dyDescent="0.35">
      <c r="A1639">
        <f t="shared" si="818"/>
        <v>1</v>
      </c>
      <c r="B1639">
        <f t="shared" si="819"/>
        <v>1900</v>
      </c>
    </row>
    <row r="1640" spans="1:2" x14ac:dyDescent="0.35">
      <c r="A1640">
        <f t="shared" si="818"/>
        <v>1</v>
      </c>
      <c r="B1640">
        <f t="shared" si="819"/>
        <v>1900</v>
      </c>
    </row>
    <row r="1641" spans="1:2" x14ac:dyDescent="0.35">
      <c r="A1641">
        <f t="shared" si="818"/>
        <v>1</v>
      </c>
      <c r="B1641">
        <f t="shared" si="819"/>
        <v>1900</v>
      </c>
    </row>
    <row r="1642" spans="1:2" x14ac:dyDescent="0.35">
      <c r="A1642">
        <f t="shared" si="818"/>
        <v>1</v>
      </c>
      <c r="B1642">
        <f t="shared" si="819"/>
        <v>1900</v>
      </c>
    </row>
    <row r="1643" spans="1:2" x14ac:dyDescent="0.35">
      <c r="A1643">
        <f t="shared" si="818"/>
        <v>1</v>
      </c>
      <c r="B1643">
        <f t="shared" si="819"/>
        <v>1900</v>
      </c>
    </row>
    <row r="1644" spans="1:2" x14ac:dyDescent="0.35">
      <c r="A1644">
        <f t="shared" si="818"/>
        <v>1</v>
      </c>
      <c r="B1644">
        <f t="shared" si="819"/>
        <v>1900</v>
      </c>
    </row>
    <row r="1645" spans="1:2" x14ac:dyDescent="0.35">
      <c r="A1645">
        <f t="shared" si="818"/>
        <v>1</v>
      </c>
      <c r="B1645">
        <f t="shared" si="819"/>
        <v>1900</v>
      </c>
    </row>
    <row r="1646" spans="1:2" x14ac:dyDescent="0.35">
      <c r="A1646">
        <f t="shared" si="818"/>
        <v>1</v>
      </c>
      <c r="B1646">
        <f t="shared" si="819"/>
        <v>1900</v>
      </c>
    </row>
    <row r="1647" spans="1:2" x14ac:dyDescent="0.35">
      <c r="A1647">
        <f t="shared" si="818"/>
        <v>1</v>
      </c>
      <c r="B1647">
        <f t="shared" si="819"/>
        <v>1900</v>
      </c>
    </row>
    <row r="1648" spans="1:2" x14ac:dyDescent="0.35">
      <c r="A1648">
        <f t="shared" si="818"/>
        <v>1</v>
      </c>
      <c r="B1648">
        <f t="shared" si="819"/>
        <v>1900</v>
      </c>
    </row>
    <row r="1649" spans="1:2" x14ac:dyDescent="0.35">
      <c r="A1649">
        <f t="shared" si="818"/>
        <v>1</v>
      </c>
      <c r="B1649">
        <f t="shared" si="819"/>
        <v>1900</v>
      </c>
    </row>
    <row r="1650" spans="1:2" x14ac:dyDescent="0.35">
      <c r="A1650">
        <f t="shared" si="818"/>
        <v>1</v>
      </c>
      <c r="B1650">
        <f t="shared" si="819"/>
        <v>1900</v>
      </c>
    </row>
    <row r="1651" spans="1:2" x14ac:dyDescent="0.35">
      <c r="A1651">
        <f t="shared" si="818"/>
        <v>1</v>
      </c>
      <c r="B1651">
        <f t="shared" si="819"/>
        <v>1900</v>
      </c>
    </row>
    <row r="1652" spans="1:2" x14ac:dyDescent="0.35">
      <c r="A1652">
        <f t="shared" si="818"/>
        <v>1</v>
      </c>
      <c r="B1652">
        <f t="shared" si="819"/>
        <v>1900</v>
      </c>
    </row>
    <row r="1653" spans="1:2" x14ac:dyDescent="0.35">
      <c r="A1653">
        <f t="shared" si="818"/>
        <v>1</v>
      </c>
      <c r="B1653">
        <f t="shared" si="819"/>
        <v>1900</v>
      </c>
    </row>
    <row r="1654" spans="1:2" x14ac:dyDescent="0.35">
      <c r="A1654">
        <f t="shared" si="818"/>
        <v>1</v>
      </c>
      <c r="B1654">
        <f t="shared" si="819"/>
        <v>1900</v>
      </c>
    </row>
    <row r="1655" spans="1:2" x14ac:dyDescent="0.35">
      <c r="A1655">
        <f t="shared" si="818"/>
        <v>1</v>
      </c>
      <c r="B1655">
        <f t="shared" si="819"/>
        <v>1900</v>
      </c>
    </row>
    <row r="1656" spans="1:2" x14ac:dyDescent="0.35">
      <c r="A1656">
        <f t="shared" si="818"/>
        <v>1</v>
      </c>
      <c r="B1656">
        <f t="shared" si="819"/>
        <v>1900</v>
      </c>
    </row>
    <row r="1657" spans="1:2" x14ac:dyDescent="0.35">
      <c r="A1657">
        <f t="shared" si="818"/>
        <v>1</v>
      </c>
      <c r="B1657">
        <f t="shared" si="819"/>
        <v>1900</v>
      </c>
    </row>
    <row r="1658" spans="1:2" x14ac:dyDescent="0.35">
      <c r="A1658">
        <f t="shared" si="818"/>
        <v>1</v>
      </c>
      <c r="B1658">
        <f t="shared" si="819"/>
        <v>1900</v>
      </c>
    </row>
    <row r="1659" spans="1:2" x14ac:dyDescent="0.35">
      <c r="A1659">
        <f t="shared" si="818"/>
        <v>1</v>
      </c>
      <c r="B1659">
        <f t="shared" si="819"/>
        <v>1900</v>
      </c>
    </row>
    <row r="1660" spans="1:2" x14ac:dyDescent="0.35">
      <c r="A1660">
        <f t="shared" si="818"/>
        <v>1</v>
      </c>
      <c r="B1660">
        <f t="shared" si="819"/>
        <v>1900</v>
      </c>
    </row>
    <row r="1661" spans="1:2" x14ac:dyDescent="0.35">
      <c r="A1661">
        <f t="shared" si="818"/>
        <v>1</v>
      </c>
      <c r="B1661">
        <f t="shared" si="819"/>
        <v>1900</v>
      </c>
    </row>
    <row r="1662" spans="1:2" x14ac:dyDescent="0.35">
      <c r="A1662">
        <f t="shared" si="818"/>
        <v>1</v>
      </c>
      <c r="B1662">
        <f t="shared" si="819"/>
        <v>1900</v>
      </c>
    </row>
    <row r="1663" spans="1:2" x14ac:dyDescent="0.35">
      <c r="A1663">
        <f t="shared" si="818"/>
        <v>1</v>
      </c>
      <c r="B1663">
        <f t="shared" si="819"/>
        <v>1900</v>
      </c>
    </row>
    <row r="1664" spans="1:2" x14ac:dyDescent="0.35">
      <c r="A1664">
        <f t="shared" si="818"/>
        <v>1</v>
      </c>
      <c r="B1664">
        <f t="shared" si="819"/>
        <v>1900</v>
      </c>
    </row>
    <row r="1665" spans="1:2" x14ac:dyDescent="0.35">
      <c r="A1665">
        <f t="shared" si="818"/>
        <v>1</v>
      </c>
      <c r="B1665">
        <f t="shared" si="819"/>
        <v>1900</v>
      </c>
    </row>
    <row r="1666" spans="1:2" x14ac:dyDescent="0.35">
      <c r="A1666">
        <f t="shared" si="818"/>
        <v>1</v>
      </c>
      <c r="B1666">
        <f t="shared" si="819"/>
        <v>1900</v>
      </c>
    </row>
    <row r="1667" spans="1:2" x14ac:dyDescent="0.35">
      <c r="A1667">
        <f t="shared" si="818"/>
        <v>1</v>
      </c>
      <c r="B1667">
        <f t="shared" si="819"/>
        <v>1900</v>
      </c>
    </row>
    <row r="1668" spans="1:2" x14ac:dyDescent="0.35">
      <c r="A1668">
        <f t="shared" si="818"/>
        <v>1</v>
      </c>
      <c r="B1668">
        <f t="shared" si="819"/>
        <v>1900</v>
      </c>
    </row>
    <row r="1669" spans="1:2" x14ac:dyDescent="0.35">
      <c r="A1669">
        <f t="shared" si="818"/>
        <v>1</v>
      </c>
      <c r="B1669">
        <f t="shared" si="819"/>
        <v>1900</v>
      </c>
    </row>
    <row r="1670" spans="1:2" x14ac:dyDescent="0.35">
      <c r="A1670">
        <f t="shared" si="818"/>
        <v>1</v>
      </c>
      <c r="B1670">
        <f t="shared" si="819"/>
        <v>1900</v>
      </c>
    </row>
    <row r="1671" spans="1:2" x14ac:dyDescent="0.35">
      <c r="A1671">
        <f t="shared" si="818"/>
        <v>1</v>
      </c>
      <c r="B1671">
        <f t="shared" si="819"/>
        <v>1900</v>
      </c>
    </row>
    <row r="1672" spans="1:2" x14ac:dyDescent="0.35">
      <c r="A1672">
        <f t="shared" si="818"/>
        <v>1</v>
      </c>
      <c r="B1672">
        <f t="shared" si="819"/>
        <v>1900</v>
      </c>
    </row>
    <row r="1673" spans="1:2" x14ac:dyDescent="0.35">
      <c r="A1673">
        <f t="shared" si="818"/>
        <v>1</v>
      </c>
      <c r="B1673">
        <f t="shared" si="819"/>
        <v>1900</v>
      </c>
    </row>
    <row r="1674" spans="1:2" x14ac:dyDescent="0.35">
      <c r="A1674">
        <f t="shared" si="818"/>
        <v>1</v>
      </c>
      <c r="B1674">
        <f t="shared" si="819"/>
        <v>1900</v>
      </c>
    </row>
    <row r="1675" spans="1:2" x14ac:dyDescent="0.35">
      <c r="A1675">
        <f t="shared" si="818"/>
        <v>1</v>
      </c>
      <c r="B1675">
        <f t="shared" si="819"/>
        <v>1900</v>
      </c>
    </row>
    <row r="1676" spans="1:2" x14ac:dyDescent="0.35">
      <c r="A1676">
        <f t="shared" ref="A1676:A1688" si="820">MONTH(C1676)</f>
        <v>1</v>
      </c>
      <c r="B1676">
        <f t="shared" ref="B1676:B1688" si="821">YEAR(C1676)</f>
        <v>1900</v>
      </c>
    </row>
    <row r="1677" spans="1:2" x14ac:dyDescent="0.35">
      <c r="A1677">
        <f t="shared" si="820"/>
        <v>1</v>
      </c>
      <c r="B1677">
        <f t="shared" si="821"/>
        <v>1900</v>
      </c>
    </row>
    <row r="1678" spans="1:2" x14ac:dyDescent="0.35">
      <c r="A1678">
        <f t="shared" si="820"/>
        <v>1</v>
      </c>
      <c r="B1678">
        <f t="shared" si="821"/>
        <v>1900</v>
      </c>
    </row>
    <row r="1679" spans="1:2" x14ac:dyDescent="0.35">
      <c r="A1679">
        <f t="shared" si="820"/>
        <v>1</v>
      </c>
      <c r="B1679">
        <f t="shared" si="821"/>
        <v>1900</v>
      </c>
    </row>
    <row r="1680" spans="1:2" x14ac:dyDescent="0.35">
      <c r="A1680">
        <f t="shared" si="820"/>
        <v>1</v>
      </c>
      <c r="B1680">
        <f t="shared" si="821"/>
        <v>1900</v>
      </c>
    </row>
    <row r="1681" spans="1:2" x14ac:dyDescent="0.35">
      <c r="A1681">
        <f t="shared" si="820"/>
        <v>1</v>
      </c>
      <c r="B1681">
        <f t="shared" si="821"/>
        <v>1900</v>
      </c>
    </row>
    <row r="1682" spans="1:2" x14ac:dyDescent="0.35">
      <c r="A1682">
        <f t="shared" si="820"/>
        <v>1</v>
      </c>
      <c r="B1682">
        <f t="shared" si="821"/>
        <v>1900</v>
      </c>
    </row>
    <row r="1683" spans="1:2" x14ac:dyDescent="0.35">
      <c r="A1683">
        <f t="shared" si="820"/>
        <v>1</v>
      </c>
      <c r="B1683">
        <f t="shared" si="821"/>
        <v>1900</v>
      </c>
    </row>
    <row r="1684" spans="1:2" x14ac:dyDescent="0.35">
      <c r="A1684">
        <f t="shared" si="820"/>
        <v>1</v>
      </c>
      <c r="B1684">
        <f t="shared" si="821"/>
        <v>1900</v>
      </c>
    </row>
    <row r="1685" spans="1:2" x14ac:dyDescent="0.35">
      <c r="A1685">
        <f t="shared" si="820"/>
        <v>1</v>
      </c>
      <c r="B1685">
        <f t="shared" si="821"/>
        <v>1900</v>
      </c>
    </row>
    <row r="1686" spans="1:2" x14ac:dyDescent="0.35">
      <c r="A1686">
        <f t="shared" si="820"/>
        <v>1</v>
      </c>
      <c r="B1686">
        <f t="shared" si="821"/>
        <v>1900</v>
      </c>
    </row>
    <row r="1687" spans="1:2" x14ac:dyDescent="0.35">
      <c r="A1687">
        <f t="shared" si="820"/>
        <v>1</v>
      </c>
      <c r="B1687">
        <f t="shared" si="821"/>
        <v>1900</v>
      </c>
    </row>
    <row r="1688" spans="1:2" x14ac:dyDescent="0.35">
      <c r="A1688">
        <f t="shared" si="820"/>
        <v>1</v>
      </c>
      <c r="B1688">
        <f t="shared" si="821"/>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0" activePane="bottomLeft" state="frozen"/>
      <selection activeCell="S1" sqref="S1"/>
      <selection pane="bottomLeft" activeCell="A42" sqref="A42"/>
    </sheetView>
  </sheetViews>
  <sheetFormatPr defaultColWidth="12.54296875" defaultRowHeight="14.5" x14ac:dyDescent="0.35"/>
  <cols>
    <col min="1" max="1" width="19.08984375" style="6" customWidth="1"/>
    <col min="2" max="2" width="19.54296875" style="6" customWidth="1"/>
    <col min="3" max="3" width="18.6328125" customWidth="1"/>
    <col min="4" max="4" width="19.54296875" style="7" bestFit="1" customWidth="1"/>
    <col min="5" max="5" width="16" customWidth="1"/>
    <col min="6" max="6" width="16.6328125" customWidth="1"/>
    <col min="7" max="7" width="15.36328125" style="7" bestFit="1" customWidth="1"/>
    <col min="10" max="10" width="12.54296875" style="7"/>
    <col min="13" max="13" width="12.54296875" style="7"/>
    <col min="16" max="16" width="12.54296875" style="7"/>
    <col min="19" max="19" width="17.453125" style="7" customWidth="1"/>
    <col min="22" max="22" width="14.6328125" style="7" bestFit="1" customWidth="1"/>
    <col min="25" max="25" width="12.54296875" style="7"/>
    <col min="28" max="28" width="12.54296875" style="7"/>
    <col min="31" max="31" width="12.54296875" style="7"/>
    <col min="34" max="34" width="12.54296875" style="7"/>
    <col min="37" max="37" width="12.54296875" style="7"/>
  </cols>
  <sheetData>
    <row r="1" spans="1:39" ht="29.5" thickBot="1" x14ac:dyDescent="0.4">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29" thickBot="1" x14ac:dyDescent="0.4">
      <c r="A2" s="5"/>
      <c r="B2" s="10">
        <v>2025</v>
      </c>
      <c r="C2" s="10">
        <v>2024</v>
      </c>
      <c r="D2" s="12" t="s">
        <v>74</v>
      </c>
      <c r="E2" s="10">
        <v>2025</v>
      </c>
      <c r="F2" s="10">
        <v>2024</v>
      </c>
      <c r="G2" s="12" t="s">
        <v>74</v>
      </c>
      <c r="H2" s="10">
        <v>2025</v>
      </c>
      <c r="I2" s="10">
        <v>2024</v>
      </c>
      <c r="J2" s="12" t="s">
        <v>74</v>
      </c>
      <c r="K2" s="10">
        <v>2025</v>
      </c>
      <c r="L2" s="10">
        <v>2024</v>
      </c>
      <c r="M2" s="12" t="s">
        <v>74</v>
      </c>
      <c r="N2" s="10">
        <v>2025</v>
      </c>
      <c r="O2" s="10">
        <v>2024</v>
      </c>
      <c r="P2" s="12" t="s">
        <v>74</v>
      </c>
      <c r="Q2" s="10">
        <v>2025</v>
      </c>
      <c r="R2" s="10">
        <v>2024</v>
      </c>
      <c r="S2" s="12" t="s">
        <v>74</v>
      </c>
      <c r="T2" s="10">
        <v>2025</v>
      </c>
      <c r="U2" s="10">
        <v>2024</v>
      </c>
      <c r="V2" s="12" t="s">
        <v>74</v>
      </c>
      <c r="W2" s="10">
        <v>2025</v>
      </c>
      <c r="X2" s="10">
        <v>2024</v>
      </c>
      <c r="Y2" s="12" t="s">
        <v>74</v>
      </c>
      <c r="Z2" s="10">
        <v>2025</v>
      </c>
      <c r="AA2" s="10">
        <v>2024</v>
      </c>
      <c r="AB2" s="12" t="s">
        <v>74</v>
      </c>
      <c r="AC2" s="10">
        <v>2025</v>
      </c>
      <c r="AD2" s="10">
        <v>2024</v>
      </c>
      <c r="AE2" s="12" t="s">
        <v>74</v>
      </c>
      <c r="AF2" s="10">
        <v>2025</v>
      </c>
      <c r="AG2" s="10">
        <v>2024</v>
      </c>
      <c r="AH2" s="12" t="s">
        <v>74</v>
      </c>
      <c r="AI2" s="10">
        <v>2025</v>
      </c>
      <c r="AJ2" s="10">
        <v>2024</v>
      </c>
      <c r="AK2" s="12" t="s">
        <v>74</v>
      </c>
      <c r="AM2" s="14" t="s">
        <v>16</v>
      </c>
    </row>
    <row r="3" spans="1:39" x14ac:dyDescent="0.3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DATA'!$C$9:$GQ$1345,184)</f>
        <v>432.5</v>
      </c>
      <c r="AJ3" s="9">
        <v>471.25</v>
      </c>
      <c r="AK3" s="13">
        <v>457.5</v>
      </c>
      <c r="AM3" s="14">
        <f>MONTH(A3)</f>
        <v>1</v>
      </c>
    </row>
    <row r="4" spans="1:39" x14ac:dyDescent="0.3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DATA'!$C$9:$GQ$1345,184)</f>
        <v>455</v>
      </c>
      <c r="AJ4" s="9">
        <v>465</v>
      </c>
      <c r="AK4" s="13">
        <v>456</v>
      </c>
      <c r="AM4" s="14">
        <f t="shared" ref="AM4:AM53" si="0">MONTH(A4)</f>
        <v>1</v>
      </c>
    </row>
    <row r="5" spans="1:39" x14ac:dyDescent="0.3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DATA'!$C$9:$GQ$1345,184)</f>
        <v>455</v>
      </c>
      <c r="AJ5" s="9">
        <v>465</v>
      </c>
      <c r="AK5" s="13">
        <v>458</v>
      </c>
      <c r="AM5" s="14">
        <f t="shared" si="0"/>
        <v>1</v>
      </c>
    </row>
    <row r="6" spans="1:39" x14ac:dyDescent="0.3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DATA'!$C$9:$GQ$1345,184)</f>
        <v>455</v>
      </c>
      <c r="AJ6" s="9">
        <v>465</v>
      </c>
      <c r="AK6" s="13">
        <v>458.5</v>
      </c>
      <c r="AM6" s="14">
        <f t="shared" si="0"/>
        <v>1</v>
      </c>
    </row>
    <row r="7" spans="1:39" x14ac:dyDescent="0.3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DATA'!$C$9:$GQ$1345,184)</f>
        <v>455</v>
      </c>
      <c r="AJ7" s="9">
        <v>455</v>
      </c>
      <c r="AK7" s="13">
        <v>459</v>
      </c>
      <c r="AM7" s="14">
        <f t="shared" si="0"/>
        <v>1</v>
      </c>
    </row>
    <row r="8" spans="1:39" x14ac:dyDescent="0.3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DATA'!$C$9:$GQ$1345,184)</f>
        <v>455</v>
      </c>
      <c r="AJ8" s="9">
        <v>455</v>
      </c>
      <c r="AK8" s="13">
        <v>457</v>
      </c>
      <c r="AM8" s="14">
        <f t="shared" si="0"/>
        <v>2</v>
      </c>
    </row>
    <row r="9" spans="1:39" x14ac:dyDescent="0.3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DATA'!$C$9:$GQ$1345,184)</f>
        <v>455</v>
      </c>
      <c r="AJ9" s="9">
        <v>445</v>
      </c>
      <c r="AK9" s="13">
        <v>455</v>
      </c>
      <c r="AM9" s="14">
        <f>MONTH(A9)</f>
        <v>2</v>
      </c>
    </row>
    <row r="10" spans="1:39" x14ac:dyDescent="0.3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DATA'!$C$9:$GQ$1345,184)</f>
        <v>460</v>
      </c>
      <c r="AJ10" s="9">
        <v>435</v>
      </c>
      <c r="AK10" s="13">
        <v>455</v>
      </c>
      <c r="AM10" s="14">
        <f t="shared" si="0"/>
        <v>2</v>
      </c>
    </row>
    <row r="11" spans="1:39" x14ac:dyDescent="0.3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DATA'!$C$9:$GQ$1345,184)</f>
        <v>460</v>
      </c>
      <c r="AJ11" s="9">
        <v>435</v>
      </c>
      <c r="AK11" s="13">
        <v>449</v>
      </c>
      <c r="AM11" s="14">
        <f t="shared" si="0"/>
        <v>2</v>
      </c>
    </row>
    <row r="12" spans="1:39" x14ac:dyDescent="0.35">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DATA'!$C$9:$GQ$1345,184)</f>
        <v>460</v>
      </c>
      <c r="AJ12" s="9">
        <v>435</v>
      </c>
      <c r="AK12" s="13">
        <v>449</v>
      </c>
      <c r="AM12" s="14">
        <f t="shared" si="0"/>
        <v>3</v>
      </c>
    </row>
    <row r="13" spans="1:39" x14ac:dyDescent="0.35">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DATA'!$C$9:$GQ$1345,184)</f>
        <v>460</v>
      </c>
      <c r="AJ13" s="9">
        <v>435</v>
      </c>
      <c r="AK13" s="13">
        <v>448.5</v>
      </c>
      <c r="AM13" s="14">
        <f t="shared" si="0"/>
        <v>3</v>
      </c>
    </row>
    <row r="14" spans="1:39" x14ac:dyDescent="0.35">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DATA'!$C$9:$GQ$1345,184)</f>
        <v>460</v>
      </c>
      <c r="AJ14" s="9">
        <v>435</v>
      </c>
      <c r="AK14" s="13">
        <v>451</v>
      </c>
      <c r="AM14" s="14">
        <f t="shared" si="0"/>
        <v>3</v>
      </c>
    </row>
    <row r="15" spans="1:39" x14ac:dyDescent="0.35">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DATA'!$C$9:$GQ$1345,184)</f>
        <v>460</v>
      </c>
      <c r="AJ15" s="9">
        <v>445</v>
      </c>
      <c r="AK15" s="13">
        <v>456</v>
      </c>
      <c r="AM15" s="14">
        <f t="shared" si="0"/>
        <v>3</v>
      </c>
    </row>
    <row r="16" spans="1:39" x14ac:dyDescent="0.35">
      <c r="A16" s="11">
        <f t="shared" si="1"/>
        <v>45751</v>
      </c>
      <c r="B16" s="8">
        <f>VLOOKUP($A16,'WEEKLY DATA'!$C$9:$GQ$1345,4)</f>
        <v>390</v>
      </c>
      <c r="C16" s="1">
        <v>377.5</v>
      </c>
      <c r="D16" s="13">
        <v>400.5</v>
      </c>
      <c r="E16" s="8">
        <f>VLOOKUP($A16,'WEEKLY DATA'!$C$9:$GQ$1345,20)</f>
        <v>350</v>
      </c>
      <c r="F16" s="8">
        <v>375</v>
      </c>
      <c r="G16" s="13">
        <v>389</v>
      </c>
      <c r="H16" s="8">
        <f>VLOOKUP($A16,'WEEKLY DATA'!$C$9:$GQ$1345,36)</f>
        <v>350</v>
      </c>
      <c r="I16" s="8">
        <v>345</v>
      </c>
      <c r="J16" s="13">
        <v>358</v>
      </c>
      <c r="K16" s="8">
        <f>VLOOKUP($A16,'WEEKLY DATA'!$C$9:$GQ$1345,52)</f>
        <v>340</v>
      </c>
      <c r="L16" s="8">
        <v>360</v>
      </c>
      <c r="M16" s="13">
        <v>343</v>
      </c>
      <c r="N16" s="8">
        <f>VLOOKUP($A16,'WEEKLY DATA'!$C$9:$GQ$1345,68)</f>
        <v>350</v>
      </c>
      <c r="O16" s="8">
        <v>352.5</v>
      </c>
      <c r="P16" s="13">
        <v>360.5</v>
      </c>
      <c r="Q16" s="8">
        <f>VLOOKUP($A16,'WEEKLY DATA'!$C$9:$GQ$1345,84)</f>
        <v>350</v>
      </c>
      <c r="R16" s="8">
        <v>325</v>
      </c>
      <c r="S16" s="13">
        <v>350</v>
      </c>
      <c r="T16" s="8">
        <f>VLOOKUP($A16,'WEEKLY DATA'!$C$9:$GQ$1345,100)</f>
        <v>370</v>
      </c>
      <c r="U16" s="8">
        <v>347.5</v>
      </c>
      <c r="V16" s="13">
        <v>364.5</v>
      </c>
      <c r="W16" s="9">
        <f>VLOOKUP($A16,'WEEKLY DATA'!$C$9:$GQ$1345,116)</f>
        <v>330</v>
      </c>
      <c r="X16" s="9">
        <v>305</v>
      </c>
      <c r="Y16" s="13">
        <v>344.5</v>
      </c>
      <c r="Z16" s="9">
        <f>VLOOKUP($A16,'WEEKLY DATA'!$C$9:$GQ$1345,132)</f>
        <v>370</v>
      </c>
      <c r="AA16" s="9">
        <v>347.5</v>
      </c>
      <c r="AB16" s="13">
        <v>362</v>
      </c>
      <c r="AC16" s="9">
        <f>VLOOKUP($A16,'WEEKLY DATA'!$C$9:$GQ$1345,148)</f>
        <v>320</v>
      </c>
      <c r="AD16" s="9">
        <v>307.5</v>
      </c>
      <c r="AE16" s="13">
        <v>344.5</v>
      </c>
      <c r="AF16" s="9">
        <f>VLOOKUP($A16,'WEEKLY DATA'!$C$9:$GQ$1345,164)</f>
        <v>350</v>
      </c>
      <c r="AG16" s="9">
        <v>357.5</v>
      </c>
      <c r="AH16" s="13">
        <v>357.5</v>
      </c>
      <c r="AI16" s="9">
        <f>VLOOKUP($A16,'WEEKLY DATA'!$C$9:$GQ$1345,184)</f>
        <v>460</v>
      </c>
      <c r="AJ16" s="9">
        <v>455</v>
      </c>
      <c r="AK16" s="13">
        <v>457.5</v>
      </c>
      <c r="AM16" s="14">
        <f t="shared" si="0"/>
        <v>4</v>
      </c>
    </row>
    <row r="17" spans="1:39" x14ac:dyDescent="0.35">
      <c r="A17" s="11">
        <f t="shared" si="1"/>
        <v>45758</v>
      </c>
      <c r="B17" s="8">
        <f>VLOOKUP($A17,'WEEKLY DATA'!$C$9:$GQ$1345,4)</f>
        <v>400</v>
      </c>
      <c r="C17" s="1">
        <v>380</v>
      </c>
      <c r="D17" s="13">
        <v>402</v>
      </c>
      <c r="E17" s="8">
        <f>VLOOKUP($A17,'WEEKLY DATA'!$C$9:$GQ$1345,20)</f>
        <v>360</v>
      </c>
      <c r="F17" s="8">
        <v>380</v>
      </c>
      <c r="G17" s="13">
        <v>391</v>
      </c>
      <c r="H17" s="8">
        <f>VLOOKUP($A17,'WEEKLY DATA'!$C$9:$GQ$1345,36)</f>
        <v>350</v>
      </c>
      <c r="I17" s="8">
        <v>345</v>
      </c>
      <c r="J17" s="13">
        <v>358</v>
      </c>
      <c r="K17" s="8">
        <f>VLOOKUP($A17,'WEEKLY DATA'!$C$9:$GQ$1345,52)</f>
        <v>345</v>
      </c>
      <c r="L17" s="8">
        <v>360</v>
      </c>
      <c r="M17" s="13">
        <v>351.5</v>
      </c>
      <c r="N17" s="8">
        <f>VLOOKUP($A17,'WEEKLY DATA'!$C$9:$GQ$1345,68)</f>
        <v>350</v>
      </c>
      <c r="O17" s="8">
        <v>355</v>
      </c>
      <c r="P17" s="13">
        <v>363.5</v>
      </c>
      <c r="Q17" s="8">
        <f>VLOOKUP($A17,'WEEKLY DATA'!$C$9:$GQ$1345,84)</f>
        <v>360</v>
      </c>
      <c r="R17" s="8">
        <v>330</v>
      </c>
      <c r="S17" s="13">
        <v>350</v>
      </c>
      <c r="T17" s="8">
        <f>VLOOKUP($A17,'WEEKLY DATA'!$C$9:$GQ$1345,100)</f>
        <v>375</v>
      </c>
      <c r="U17" s="8">
        <v>350</v>
      </c>
      <c r="V17" s="13">
        <v>368</v>
      </c>
      <c r="W17" s="9">
        <f>VLOOKUP($A17,'WEEKLY DATA'!$C$9:$GQ$1345,116)</f>
        <v>330</v>
      </c>
      <c r="X17" s="9">
        <v>310</v>
      </c>
      <c r="Y17" s="13">
        <v>350.5</v>
      </c>
      <c r="Z17" s="9">
        <f>VLOOKUP($A17,'WEEKLY DATA'!$C$9:$GQ$1345,132)</f>
        <v>380</v>
      </c>
      <c r="AA17" s="9">
        <v>350</v>
      </c>
      <c r="AB17" s="13">
        <v>363.5</v>
      </c>
      <c r="AC17" s="9">
        <f>VLOOKUP($A17,'WEEKLY DATA'!$C$9:$GQ$1345,148)</f>
        <v>320</v>
      </c>
      <c r="AD17" s="9">
        <v>315</v>
      </c>
      <c r="AE17" s="13">
        <v>350</v>
      </c>
      <c r="AF17" s="9">
        <f>VLOOKUP($A17,'WEEKLY DATA'!$C$9:$GQ$1345,164)</f>
        <v>350</v>
      </c>
      <c r="AG17" s="9">
        <v>365</v>
      </c>
      <c r="AH17" s="13">
        <v>358</v>
      </c>
      <c r="AI17" s="9">
        <f>VLOOKUP($A17,'WEEKLY DATA'!$C$9:$GQ$1345,184)</f>
        <v>465</v>
      </c>
      <c r="AJ17" s="9">
        <v>465</v>
      </c>
      <c r="AK17" s="13">
        <v>461</v>
      </c>
      <c r="AM17" s="14">
        <f t="shared" si="0"/>
        <v>4</v>
      </c>
    </row>
    <row r="18" spans="1:39" x14ac:dyDescent="0.35">
      <c r="A18" s="11">
        <f t="shared" si="1"/>
        <v>45765</v>
      </c>
      <c r="B18" s="8">
        <f>VLOOKUP($A18,'WEEKLY DATA'!$C$9:$GQ$1345,4)</f>
        <v>400</v>
      </c>
      <c r="C18" s="1">
        <v>380</v>
      </c>
      <c r="D18" s="13">
        <v>405</v>
      </c>
      <c r="E18" s="8">
        <f>VLOOKUP($A18,'WEEKLY DATA'!$C$9:$GQ$1345,20)</f>
        <v>355</v>
      </c>
      <c r="F18" s="8">
        <v>380</v>
      </c>
      <c r="G18" s="13">
        <v>393</v>
      </c>
      <c r="H18" s="8">
        <f>VLOOKUP($A18,'WEEKLY DATA'!$C$9:$GQ$1345,36)</f>
        <v>355</v>
      </c>
      <c r="I18" s="8">
        <v>345</v>
      </c>
      <c r="J18" s="13">
        <v>359</v>
      </c>
      <c r="K18" s="8">
        <f>VLOOKUP($A18,'WEEKLY DATA'!$C$9:$GQ$1345,52)</f>
        <v>340</v>
      </c>
      <c r="L18" s="8">
        <v>360</v>
      </c>
      <c r="M18" s="13">
        <v>361</v>
      </c>
      <c r="N18" s="8">
        <f>VLOOKUP($A18,'WEEKLY DATA'!$C$9:$GQ$1345,68)</f>
        <v>350</v>
      </c>
      <c r="O18" s="8">
        <v>355</v>
      </c>
      <c r="P18" s="13">
        <v>367</v>
      </c>
      <c r="Q18" s="8">
        <f>VLOOKUP($A18,'WEEKLY DATA'!$C$9:$GQ$1345,84)</f>
        <v>360</v>
      </c>
      <c r="R18" s="8">
        <v>330</v>
      </c>
      <c r="S18" s="13">
        <v>353</v>
      </c>
      <c r="T18" s="8">
        <f>VLOOKUP($A18,'WEEKLY DATA'!$C$9:$GQ$1345,100)</f>
        <v>375</v>
      </c>
      <c r="U18" s="8">
        <v>350</v>
      </c>
      <c r="V18" s="13">
        <v>373</v>
      </c>
      <c r="W18" s="9">
        <f>VLOOKUP($A18,'WEEKLY DATA'!$C$9:$GQ$1345,116)</f>
        <v>330</v>
      </c>
      <c r="X18" s="9">
        <v>315</v>
      </c>
      <c r="Y18" s="13">
        <v>354</v>
      </c>
      <c r="Z18" s="9">
        <f>VLOOKUP($A18,'WEEKLY DATA'!$C$9:$GQ$1345,132)</f>
        <v>380</v>
      </c>
      <c r="AA18" s="9">
        <v>350</v>
      </c>
      <c r="AB18" s="13">
        <v>367</v>
      </c>
      <c r="AC18" s="9">
        <f>VLOOKUP($A18,'WEEKLY DATA'!$C$9:$GQ$1345,148)</f>
        <v>325</v>
      </c>
      <c r="AD18" s="9">
        <v>320</v>
      </c>
      <c r="AE18" s="13">
        <v>357</v>
      </c>
      <c r="AF18" s="9">
        <f>VLOOKUP($A18,'WEEKLY DATA'!$C$9:$GQ$1345,164)</f>
        <v>345</v>
      </c>
      <c r="AG18" s="9">
        <v>380</v>
      </c>
      <c r="AH18" s="13">
        <v>360</v>
      </c>
      <c r="AI18" s="9">
        <f>VLOOKUP($A18,'WEEKLY DATA'!$C$9:$GQ$1345,184)</f>
        <v>465</v>
      </c>
      <c r="AJ18" s="9">
        <v>475</v>
      </c>
      <c r="AK18" s="13">
        <v>466</v>
      </c>
      <c r="AM18" s="14">
        <f t="shared" si="0"/>
        <v>4</v>
      </c>
    </row>
    <row r="19" spans="1:39" x14ac:dyDescent="0.35">
      <c r="A19" s="11">
        <f t="shared" si="1"/>
        <v>45772</v>
      </c>
      <c r="B19" s="8">
        <f>VLOOKUP($A19,'WEEKLY DATA'!$C$9:$GQ$1345,4)</f>
        <v>392.5</v>
      </c>
      <c r="C19" s="1">
        <v>400</v>
      </c>
      <c r="D19" s="13">
        <v>409</v>
      </c>
      <c r="E19" s="8">
        <f>VLOOKUP($A19,'WEEKLY DATA'!$C$9:$GQ$1345,20)</f>
        <v>355</v>
      </c>
      <c r="F19" s="8">
        <v>390</v>
      </c>
      <c r="G19" s="13">
        <v>399</v>
      </c>
      <c r="H19" s="8">
        <f>VLOOKUP($A19,'WEEKLY DATA'!$C$9:$GQ$1345,36)</f>
        <v>345</v>
      </c>
      <c r="I19" s="8">
        <v>350</v>
      </c>
      <c r="J19" s="13">
        <v>358</v>
      </c>
      <c r="K19" s="8">
        <f>VLOOKUP($A19,'WEEKLY DATA'!$C$9:$GQ$1345,52)</f>
        <v>337.5</v>
      </c>
      <c r="L19" s="8">
        <v>365</v>
      </c>
      <c r="M19" s="13">
        <v>363</v>
      </c>
      <c r="N19" s="8">
        <f>VLOOKUP($A19,'WEEKLY DATA'!$C$9:$GQ$1345,68)</f>
        <v>352.5</v>
      </c>
      <c r="O19" s="8">
        <v>365</v>
      </c>
      <c r="P19" s="13">
        <v>369</v>
      </c>
      <c r="Q19" s="8">
        <f>VLOOKUP($A19,'WEEKLY DATA'!$C$9:$GQ$1345,84)</f>
        <v>357.5</v>
      </c>
      <c r="R19" s="8">
        <v>340</v>
      </c>
      <c r="S19" s="13">
        <v>356</v>
      </c>
      <c r="T19" s="8">
        <f>VLOOKUP($A19,'WEEKLY DATA'!$C$9:$GQ$1345,100)</f>
        <v>372.5</v>
      </c>
      <c r="U19" s="8">
        <v>360</v>
      </c>
      <c r="V19" s="13">
        <v>377</v>
      </c>
      <c r="W19" s="9">
        <f>VLOOKUP($A19,'WEEKLY DATA'!$C$9:$GQ$1345,116)</f>
        <v>330</v>
      </c>
      <c r="X19" s="9">
        <v>325</v>
      </c>
      <c r="Y19" s="13">
        <v>356</v>
      </c>
      <c r="Z19" s="9">
        <f>VLOOKUP($A19,'WEEKLY DATA'!$C$9:$GQ$1345,132)</f>
        <v>380</v>
      </c>
      <c r="AA19" s="9">
        <v>360</v>
      </c>
      <c r="AB19" s="13">
        <v>368</v>
      </c>
      <c r="AC19" s="9">
        <f>VLOOKUP($A19,'WEEKLY DATA'!$C$9:$GQ$1345,148)</f>
        <v>327.5</v>
      </c>
      <c r="AD19" s="9">
        <v>340</v>
      </c>
      <c r="AE19" s="13">
        <v>359</v>
      </c>
      <c r="AF19" s="9">
        <f>VLOOKUP($A19,'WEEKLY DATA'!$C$9:$GQ$1345,164)</f>
        <v>345</v>
      </c>
      <c r="AG19" s="9">
        <v>380</v>
      </c>
      <c r="AH19" s="13">
        <v>363</v>
      </c>
      <c r="AI19" s="9">
        <f>VLOOKUP($A19,'WEEKLY DATA'!$C$9:$GQ$1345,184)</f>
        <v>462.5</v>
      </c>
      <c r="AJ19" s="9">
        <v>485</v>
      </c>
      <c r="AK19" s="13">
        <v>470</v>
      </c>
      <c r="AM19" s="14">
        <f t="shared" si="0"/>
        <v>4</v>
      </c>
    </row>
    <row r="20" spans="1:39" x14ac:dyDescent="0.35">
      <c r="A20" s="11">
        <f t="shared" si="1"/>
        <v>45779</v>
      </c>
      <c r="B20" s="8">
        <f>VLOOKUP($A20,'WEEKLY DATA'!$C$9:$GQ$1345,4)</f>
        <v>385</v>
      </c>
      <c r="C20" s="1">
        <v>390</v>
      </c>
      <c r="D20" s="13">
        <v>408</v>
      </c>
      <c r="E20" s="8">
        <f>VLOOKUP($A20,'WEEKLY DATA'!$C$9:$GQ$1345,20)</f>
        <v>355</v>
      </c>
      <c r="F20" s="8">
        <v>395</v>
      </c>
      <c r="G20" s="13">
        <v>400</v>
      </c>
      <c r="H20" s="8">
        <f>VLOOKUP($A20,'WEEKLY DATA'!$C$9:$GQ$1345,36)</f>
        <v>335</v>
      </c>
      <c r="I20" s="8">
        <v>370</v>
      </c>
      <c r="J20" s="13">
        <v>358</v>
      </c>
      <c r="K20" s="8">
        <f>VLOOKUP($A20,'WEEKLY DATA'!$C$9:$GQ$1345,52)</f>
        <v>335</v>
      </c>
      <c r="L20" s="8">
        <v>365</v>
      </c>
      <c r="M20" s="13">
        <v>364</v>
      </c>
      <c r="N20" s="8">
        <f>VLOOKUP($A20,'WEEKLY DATA'!$C$9:$GQ$1345,68)</f>
        <v>355</v>
      </c>
      <c r="O20" s="8">
        <v>370</v>
      </c>
      <c r="P20" s="13">
        <v>378</v>
      </c>
      <c r="Q20" s="8">
        <f>VLOOKUP($A20,'WEEKLY DATA'!$C$9:$GQ$1345,84)</f>
        <v>355</v>
      </c>
      <c r="R20" s="8">
        <v>340</v>
      </c>
      <c r="S20" s="13">
        <v>358</v>
      </c>
      <c r="T20" s="8">
        <f>VLOOKUP($A20,'WEEKLY DATA'!$C$9:$GQ$1345,100)</f>
        <v>370</v>
      </c>
      <c r="U20" s="8">
        <v>365</v>
      </c>
      <c r="V20" s="13">
        <v>380</v>
      </c>
      <c r="W20" s="9">
        <f>VLOOKUP($A20,'WEEKLY DATA'!$C$9:$GQ$1345,116)</f>
        <v>330</v>
      </c>
      <c r="X20" s="9">
        <v>335</v>
      </c>
      <c r="Y20" s="13">
        <v>355</v>
      </c>
      <c r="Z20" s="9">
        <f>VLOOKUP($A20,'WEEKLY DATA'!$C$9:$GQ$1345,132)</f>
        <v>380</v>
      </c>
      <c r="AA20" s="9">
        <v>365</v>
      </c>
      <c r="AB20" s="13">
        <v>370</v>
      </c>
      <c r="AC20" s="9">
        <f>VLOOKUP($A20,'WEEKLY DATA'!$C$9:$GQ$1345,148)</f>
        <v>330</v>
      </c>
      <c r="AD20" s="9">
        <v>345</v>
      </c>
      <c r="AE20" s="13">
        <v>358</v>
      </c>
      <c r="AF20" s="9">
        <f>VLOOKUP($A20,'WEEKLY DATA'!$C$9:$GQ$1345,164)</f>
        <v>345</v>
      </c>
      <c r="AG20" s="9">
        <v>385</v>
      </c>
      <c r="AH20" s="13">
        <v>363</v>
      </c>
      <c r="AI20" s="9">
        <f>VLOOKUP($A20,'WEEKLY DATA'!$C$9:$GQ$1345,184)</f>
        <v>460</v>
      </c>
      <c r="AJ20" s="9">
        <v>470</v>
      </c>
      <c r="AK20" s="13">
        <v>473</v>
      </c>
      <c r="AL20" t="s">
        <v>17</v>
      </c>
      <c r="AM20" s="14">
        <f t="shared" si="0"/>
        <v>5</v>
      </c>
    </row>
    <row r="21" spans="1:39" x14ac:dyDescent="0.35">
      <c r="A21" s="11">
        <f t="shared" si="1"/>
        <v>45786</v>
      </c>
      <c r="B21" s="8">
        <f>VLOOKUP($A21,'WEEKLY DATA'!$C$9:$GQ$1345,4)</f>
        <v>395</v>
      </c>
      <c r="C21" s="1">
        <v>402.5</v>
      </c>
      <c r="D21" s="13">
        <v>413.5</v>
      </c>
      <c r="E21" s="8">
        <f>VLOOKUP($A21,'WEEKLY DATA'!$C$9:$GQ$1345,20)</f>
        <v>345</v>
      </c>
      <c r="F21" s="8">
        <v>405</v>
      </c>
      <c r="G21" s="13">
        <v>405.5</v>
      </c>
      <c r="H21" s="8">
        <f>VLOOKUP($A21,'WEEKLY DATA'!$C$9:$GQ$1345,36)</f>
        <v>340</v>
      </c>
      <c r="I21" s="8">
        <v>377.5</v>
      </c>
      <c r="J21" s="13">
        <v>361</v>
      </c>
      <c r="K21" s="8">
        <f>VLOOKUP($A21,'WEEKLY DATA'!$C$9:$GQ$1345,52)</f>
        <v>320</v>
      </c>
      <c r="L21" s="8">
        <v>362.5</v>
      </c>
      <c r="M21" s="13">
        <v>362.5</v>
      </c>
      <c r="N21" s="8">
        <f>VLOOKUP($A21,'WEEKLY DATA'!$C$9:$GQ$1345,68)</f>
        <v>360</v>
      </c>
      <c r="O21" s="8">
        <v>375</v>
      </c>
      <c r="P21" s="13">
        <v>383.5</v>
      </c>
      <c r="Q21" s="8">
        <f>VLOOKUP($A21,'WEEKLY DATA'!$C$9:$GQ$1345,84)</f>
        <v>360</v>
      </c>
      <c r="R21" s="8">
        <v>352.5</v>
      </c>
      <c r="S21" s="13">
        <v>366</v>
      </c>
      <c r="T21" s="8">
        <f>VLOOKUP($A21,'WEEKLY DATA'!$C$9:$GQ$1345,100)</f>
        <v>370</v>
      </c>
      <c r="U21" s="8">
        <v>375</v>
      </c>
      <c r="V21" s="13">
        <v>387.5</v>
      </c>
      <c r="W21" s="9">
        <f>VLOOKUP($A21,'WEEKLY DATA'!$C$9:$GQ$1345,116)</f>
        <v>330</v>
      </c>
      <c r="X21" s="9">
        <v>342.5</v>
      </c>
      <c r="Y21" s="13">
        <v>363</v>
      </c>
      <c r="Z21" s="9">
        <f>VLOOKUP($A21,'WEEKLY DATA'!$C$9:$GQ$1345,132)</f>
        <v>380</v>
      </c>
      <c r="AA21" s="9">
        <v>375</v>
      </c>
      <c r="AB21" s="13">
        <v>375.5</v>
      </c>
      <c r="AC21" s="9">
        <f>VLOOKUP($A21,'WEEKLY DATA'!$C$9:$GQ$1345,148)</f>
        <v>325</v>
      </c>
      <c r="AD21" s="9">
        <v>357.5</v>
      </c>
      <c r="AE21" s="13">
        <v>364.5</v>
      </c>
      <c r="AF21" s="9">
        <f>VLOOKUP($A21,'WEEKLY DATA'!$C$9:$GQ$1345,164)</f>
        <v>345</v>
      </c>
      <c r="AG21" s="9">
        <v>385</v>
      </c>
      <c r="AH21" s="13">
        <v>364</v>
      </c>
      <c r="AI21" s="9">
        <f>VLOOKUP($A21,'WEEKLY DATA'!$C$9:$GQ$1345,184)</f>
        <v>460</v>
      </c>
      <c r="AJ21" s="9">
        <v>487.5</v>
      </c>
      <c r="AK21" s="13">
        <v>480.5</v>
      </c>
      <c r="AM21" s="14">
        <f t="shared" si="0"/>
        <v>5</v>
      </c>
    </row>
    <row r="22" spans="1:39" x14ac:dyDescent="0.35">
      <c r="A22" s="11">
        <f t="shared" si="1"/>
        <v>45793</v>
      </c>
      <c r="B22" s="8">
        <f>VLOOKUP($A22,'WEEKLY DATA'!$C$9:$GQ$1345,4)</f>
        <v>395</v>
      </c>
      <c r="C22" s="1">
        <v>415</v>
      </c>
      <c r="D22" s="13">
        <v>419.5</v>
      </c>
      <c r="E22" s="8">
        <f>VLOOKUP($A22,'WEEKLY DATA'!$C$9:$GQ$1345,20)</f>
        <v>345</v>
      </c>
      <c r="F22" s="8">
        <v>415</v>
      </c>
      <c r="G22" s="13">
        <v>414</v>
      </c>
      <c r="H22" s="8">
        <f>VLOOKUP($A22,'WEEKLY DATA'!$C$9:$GQ$1345,36)</f>
        <v>340</v>
      </c>
      <c r="I22" s="8">
        <v>385</v>
      </c>
      <c r="J22" s="13">
        <v>367</v>
      </c>
      <c r="K22" s="8">
        <f>VLOOKUP($A22,'WEEKLY DATA'!$C$9:$GQ$1345,52)</f>
        <v>320</v>
      </c>
      <c r="L22" s="8">
        <v>360</v>
      </c>
      <c r="M22" s="13">
        <v>365</v>
      </c>
      <c r="N22" s="8">
        <f>VLOOKUP($A22,'WEEKLY DATA'!$C$9:$GQ$1345,68)</f>
        <v>360</v>
      </c>
      <c r="O22" s="8">
        <v>380</v>
      </c>
      <c r="P22" s="13">
        <v>388.5</v>
      </c>
      <c r="Q22" s="8">
        <f>VLOOKUP($A22,'WEEKLY DATA'!$C$9:$GQ$1345,84)</f>
        <v>365</v>
      </c>
      <c r="R22" s="8">
        <v>365</v>
      </c>
      <c r="S22" s="13">
        <v>376</v>
      </c>
      <c r="T22" s="8">
        <f>VLOOKUP($A22,'WEEKLY DATA'!$C$9:$GQ$1345,100)</f>
        <v>375</v>
      </c>
      <c r="U22" s="8">
        <v>385</v>
      </c>
      <c r="V22" s="13">
        <v>395</v>
      </c>
      <c r="W22" s="9">
        <f>VLOOKUP($A22,'WEEKLY DATA'!$C$9:$GQ$1345,116)</f>
        <v>340</v>
      </c>
      <c r="X22" s="9">
        <v>350</v>
      </c>
      <c r="Y22" s="13">
        <v>371</v>
      </c>
      <c r="Z22" s="9">
        <f>VLOOKUP($A22,'WEEKLY DATA'!$C$9:$GQ$1345,132)</f>
        <v>375</v>
      </c>
      <c r="AA22" s="9">
        <v>385</v>
      </c>
      <c r="AB22" s="13">
        <v>384</v>
      </c>
      <c r="AC22" s="9">
        <f>VLOOKUP($A22,'WEEKLY DATA'!$C$9:$GQ$1345,148)</f>
        <v>325</v>
      </c>
      <c r="AD22" s="9">
        <v>370</v>
      </c>
      <c r="AE22" s="13">
        <v>370</v>
      </c>
      <c r="AF22" s="9">
        <f>VLOOKUP($A22,'WEEKLY DATA'!$C$9:$GQ$1345,164)</f>
        <v>340</v>
      </c>
      <c r="AG22" s="9">
        <v>385</v>
      </c>
      <c r="AH22" s="13">
        <v>362.5</v>
      </c>
      <c r="AI22" s="9">
        <f>VLOOKUP($A22,'WEEKLY DATA'!$C$9:$GQ$1345,184)</f>
        <v>465</v>
      </c>
      <c r="AJ22" s="9">
        <v>475</v>
      </c>
      <c r="AK22" s="13">
        <v>488</v>
      </c>
      <c r="AM22" s="14">
        <f t="shared" si="0"/>
        <v>5</v>
      </c>
    </row>
    <row r="23" spans="1:39" x14ac:dyDescent="0.35">
      <c r="A23" s="11">
        <f t="shared" si="1"/>
        <v>45800</v>
      </c>
      <c r="B23" s="8">
        <f>VLOOKUP($A23,'WEEKLY DATA'!$C$9:$GQ$1345,4)</f>
        <v>395</v>
      </c>
      <c r="C23" s="1">
        <v>425</v>
      </c>
      <c r="D23" s="13">
        <v>418.5</v>
      </c>
      <c r="E23" s="8">
        <f>VLOOKUP($A23,'WEEKLY DATA'!$C$9:$GQ$1345,20)</f>
        <v>345</v>
      </c>
      <c r="F23" s="8">
        <v>420</v>
      </c>
      <c r="G23" s="13">
        <v>416.5</v>
      </c>
      <c r="H23" s="8">
        <f>VLOOKUP($A23,'WEEKLY DATA'!$C$9:$GQ$1345,36)</f>
        <v>340</v>
      </c>
      <c r="I23" s="8">
        <v>390</v>
      </c>
      <c r="J23" s="13">
        <v>372.5</v>
      </c>
      <c r="K23" s="8">
        <f>VLOOKUP($A23,'WEEKLY DATA'!$C$9:$GQ$1345,52)</f>
        <v>315</v>
      </c>
      <c r="L23" s="8">
        <v>365</v>
      </c>
      <c r="M23" s="13">
        <v>367.5</v>
      </c>
      <c r="N23" s="8">
        <f>VLOOKUP($A23,'WEEKLY DATA'!$C$9:$GQ$1345,68)</f>
        <v>360</v>
      </c>
      <c r="O23" s="8">
        <v>380</v>
      </c>
      <c r="P23" s="13">
        <v>388</v>
      </c>
      <c r="Q23" s="8">
        <f>VLOOKUP($A23,'WEEKLY DATA'!$C$9:$GQ$1345,84)</f>
        <v>365</v>
      </c>
      <c r="R23" s="8">
        <v>375</v>
      </c>
      <c r="S23" s="13">
        <v>378</v>
      </c>
      <c r="T23" s="8">
        <f>VLOOKUP($A23,'WEEKLY DATA'!$C$9:$GQ$1345,100)</f>
        <v>385</v>
      </c>
      <c r="U23" s="8">
        <v>400</v>
      </c>
      <c r="V23" s="13">
        <v>397</v>
      </c>
      <c r="W23" s="9">
        <f>VLOOKUP($A23,'WEEKLY DATA'!$C$9:$GQ$1345,116)</f>
        <v>340</v>
      </c>
      <c r="X23" s="9">
        <v>360</v>
      </c>
      <c r="Y23" s="13">
        <v>373</v>
      </c>
      <c r="Z23" s="9">
        <f>VLOOKUP($A23,'WEEKLY DATA'!$C$9:$GQ$1345,132)</f>
        <v>385</v>
      </c>
      <c r="AA23" s="9">
        <v>385</v>
      </c>
      <c r="AB23" s="13">
        <v>384.5</v>
      </c>
      <c r="AC23" s="9">
        <f>VLOOKUP($A23,'WEEKLY DATA'!$C$9:$GQ$1345,148)</f>
        <v>325</v>
      </c>
      <c r="AD23" s="9">
        <v>375</v>
      </c>
      <c r="AE23" s="13">
        <v>369.5</v>
      </c>
      <c r="AF23" s="9">
        <f>VLOOKUP($A23,'WEEKLY DATA'!$C$9:$GQ$1345,164)</f>
        <v>350</v>
      </c>
      <c r="AG23" s="9">
        <v>395</v>
      </c>
      <c r="AH23" s="13">
        <v>367.5</v>
      </c>
      <c r="AI23" s="9">
        <f>VLOOKUP($A23,'WEEKLY DATA'!$C$9:$GQ$1345,184)</f>
        <v>475</v>
      </c>
      <c r="AJ23" s="9">
        <v>490</v>
      </c>
      <c r="AK23" s="13">
        <v>490</v>
      </c>
      <c r="AM23" s="14">
        <f t="shared" si="0"/>
        <v>5</v>
      </c>
    </row>
    <row r="24" spans="1:39" x14ac:dyDescent="0.35">
      <c r="A24" s="11">
        <f t="shared" si="1"/>
        <v>45807</v>
      </c>
      <c r="B24" s="8">
        <f>VLOOKUP($A24,'WEEKLY DATA'!$C$9:$GQ$1345,4)</f>
        <v>395</v>
      </c>
      <c r="C24" s="1">
        <v>430</v>
      </c>
      <c r="D24" s="13">
        <v>411</v>
      </c>
      <c r="E24" s="8">
        <f>VLOOKUP($A24,'WEEKLY DATA'!$C$9:$GQ$1345,20)</f>
        <v>335</v>
      </c>
      <c r="F24" s="8">
        <v>420</v>
      </c>
      <c r="G24" s="13">
        <v>411</v>
      </c>
      <c r="H24" s="8">
        <f>VLOOKUP($A24,'WEEKLY DATA'!$C$9:$GQ$1345,36)</f>
        <v>335</v>
      </c>
      <c r="I24" s="8">
        <v>400</v>
      </c>
      <c r="J24" s="13">
        <v>367</v>
      </c>
      <c r="K24" s="8">
        <f>VLOOKUP($A24,'WEEKLY DATA'!$C$9:$GQ$1345,52)</f>
        <v>315</v>
      </c>
      <c r="L24" s="8">
        <v>370</v>
      </c>
      <c r="M24" s="13">
        <v>361</v>
      </c>
      <c r="N24" s="8">
        <f>VLOOKUP($A24,'WEEKLY DATA'!$C$9:$GQ$1345,68)</f>
        <v>360</v>
      </c>
      <c r="O24" s="8">
        <v>385</v>
      </c>
      <c r="P24" s="13">
        <v>391</v>
      </c>
      <c r="Q24" s="8">
        <f>VLOOKUP($A24,'WEEKLY DATA'!$C$9:$GQ$1345,84)</f>
        <v>365</v>
      </c>
      <c r="R24" s="8">
        <v>380</v>
      </c>
      <c r="S24" s="13">
        <v>377</v>
      </c>
      <c r="T24" s="8">
        <f>VLOOKUP($A24,'WEEKLY DATA'!$C$9:$GQ$1345,100)</f>
        <v>375</v>
      </c>
      <c r="U24" s="8">
        <v>400</v>
      </c>
      <c r="V24" s="13">
        <v>394</v>
      </c>
      <c r="W24" s="9">
        <f>VLOOKUP($A24,'WEEKLY DATA'!$C$9:$GQ$1345,116)</f>
        <v>330</v>
      </c>
      <c r="X24" s="9">
        <v>370</v>
      </c>
      <c r="Y24" s="13">
        <v>372</v>
      </c>
      <c r="Z24" s="9">
        <f>VLOOKUP($A24,'WEEKLY DATA'!$C$9:$GQ$1345,132)</f>
        <v>380</v>
      </c>
      <c r="AA24" s="9">
        <v>385</v>
      </c>
      <c r="AB24" s="13">
        <v>383</v>
      </c>
      <c r="AC24" s="9">
        <f>VLOOKUP($A24,'WEEKLY DATA'!$C$9:$GQ$1345,148)</f>
        <v>320</v>
      </c>
      <c r="AD24" s="9">
        <v>380</v>
      </c>
      <c r="AE24" s="13">
        <v>369</v>
      </c>
      <c r="AF24" s="9">
        <f>VLOOKUP($A24,'WEEKLY DATA'!$C$9:$GQ$1345,164)</f>
        <v>350</v>
      </c>
      <c r="AG24" s="9">
        <v>400</v>
      </c>
      <c r="AH24" s="13">
        <v>373</v>
      </c>
      <c r="AI24" s="9">
        <f>VLOOKUP($A24,'WEEKLY DATA'!$C$9:$GQ$1345,184)</f>
        <v>465</v>
      </c>
      <c r="AJ24" s="9">
        <v>490</v>
      </c>
      <c r="AK24" s="13">
        <v>487</v>
      </c>
      <c r="AM24" s="14">
        <f t="shared" si="0"/>
        <v>5</v>
      </c>
    </row>
    <row r="25" spans="1:39" x14ac:dyDescent="0.35">
      <c r="A25" s="11">
        <f t="shared" si="1"/>
        <v>45814</v>
      </c>
      <c r="B25" s="8">
        <f>VLOOKUP($A25,'WEEKLY DATA'!$C$9:$GQ$1345,4)</f>
        <v>400</v>
      </c>
      <c r="C25" s="1">
        <v>420</v>
      </c>
      <c r="D25" s="13">
        <v>415</v>
      </c>
      <c r="E25" s="8">
        <f>VLOOKUP($A25,'WEEKLY DATA'!$C$9:$GQ$1345,20)</f>
        <v>345</v>
      </c>
      <c r="F25" s="8">
        <v>420</v>
      </c>
      <c r="G25" s="13">
        <v>407</v>
      </c>
      <c r="H25" s="8">
        <f>VLOOKUP($A25,'WEEKLY DATA'!$C$9:$GQ$1345,36)</f>
        <v>340</v>
      </c>
      <c r="I25" s="8">
        <v>380</v>
      </c>
      <c r="J25" s="13">
        <v>372</v>
      </c>
      <c r="K25" s="8">
        <f>VLOOKUP($A25,'WEEKLY DATA'!$C$9:$GQ$1345,52)</f>
        <v>315</v>
      </c>
      <c r="L25" s="8">
        <v>370</v>
      </c>
      <c r="M25" s="13">
        <v>354</v>
      </c>
      <c r="N25" s="8">
        <f>VLOOKUP($A25,'WEEKLY DATA'!$C$9:$GQ$1345,68)</f>
        <v>355</v>
      </c>
      <c r="O25" s="8">
        <v>390</v>
      </c>
      <c r="P25" s="13">
        <v>392</v>
      </c>
      <c r="Q25" s="8">
        <f>VLOOKUP($A25,'WEEKLY DATA'!$C$9:$GQ$1345,84)</f>
        <v>370</v>
      </c>
      <c r="R25" s="8">
        <v>370</v>
      </c>
      <c r="S25" s="13">
        <v>374</v>
      </c>
      <c r="T25" s="8">
        <f>VLOOKUP($A25,'WEEKLY DATA'!$C$9:$GQ$1345,100)</f>
        <v>370</v>
      </c>
      <c r="U25" s="8">
        <v>395</v>
      </c>
      <c r="V25" s="13">
        <v>389</v>
      </c>
      <c r="W25" s="9">
        <f>VLOOKUP($A25,'WEEKLY DATA'!$C$9:$GQ$1345,116)</f>
        <v>335</v>
      </c>
      <c r="X25" s="9">
        <v>350</v>
      </c>
      <c r="Y25" s="13">
        <v>369</v>
      </c>
      <c r="Z25" s="9">
        <f>VLOOKUP($A25,'WEEKLY DATA'!$C$9:$GQ$1345,132)</f>
        <v>375</v>
      </c>
      <c r="AA25" s="9">
        <v>390</v>
      </c>
      <c r="AB25" s="13">
        <v>384</v>
      </c>
      <c r="AC25" s="9">
        <f>VLOOKUP($A25,'WEEKLY DATA'!$C$9:$GQ$1345,148)</f>
        <v>320</v>
      </c>
      <c r="AD25" s="9">
        <v>375</v>
      </c>
      <c r="AE25" s="13">
        <v>366</v>
      </c>
      <c r="AF25" s="9">
        <f>VLOOKUP($A25,'WEEKLY DATA'!$C$9:$GQ$1345,164)</f>
        <v>360</v>
      </c>
      <c r="AG25" s="9">
        <v>375</v>
      </c>
      <c r="AH25" s="13">
        <v>365</v>
      </c>
      <c r="AI25" s="9">
        <f>VLOOKUP($A25,'WEEKLY DATA'!$C$9:$GQ$1345,184)</f>
        <v>460</v>
      </c>
      <c r="AJ25" s="9">
        <v>485</v>
      </c>
      <c r="AK25" s="13">
        <v>482</v>
      </c>
      <c r="AM25" s="14">
        <f t="shared" si="0"/>
        <v>6</v>
      </c>
    </row>
    <row r="26" spans="1:39" x14ac:dyDescent="0.35">
      <c r="A26" s="11">
        <f t="shared" si="1"/>
        <v>45821</v>
      </c>
      <c r="B26" s="8">
        <f>VLOOKUP($A26,'WEEKLY DATA'!$C$9:$GQ$1345,4)</f>
        <v>397.5</v>
      </c>
      <c r="C26" s="1">
        <v>405</v>
      </c>
      <c r="D26" s="13">
        <v>411.5</v>
      </c>
      <c r="E26" s="8">
        <f>VLOOKUP($A26,'WEEKLY DATA'!$C$9:$GQ$1345,20)</f>
        <v>342.5</v>
      </c>
      <c r="F26" s="8">
        <v>410</v>
      </c>
      <c r="G26" s="13">
        <v>405.5</v>
      </c>
      <c r="H26" s="8">
        <f>VLOOKUP($A26,'WEEKLY DATA'!$C$9:$GQ$1345,36)</f>
        <v>340</v>
      </c>
      <c r="I26" s="8">
        <v>370</v>
      </c>
      <c r="J26" s="13">
        <v>372</v>
      </c>
      <c r="K26" s="8">
        <f>VLOOKUP($A26,'WEEKLY DATA'!$C$9:$GQ$1345,52)</f>
        <v>312.5</v>
      </c>
      <c r="L26" s="8">
        <v>355</v>
      </c>
      <c r="M26" s="13">
        <v>349.5</v>
      </c>
      <c r="N26" s="8">
        <f>VLOOKUP($A26,'WEEKLY DATA'!$C$9:$GQ$1345,68)</f>
        <v>350</v>
      </c>
      <c r="O26" s="8">
        <v>382.5</v>
      </c>
      <c r="P26" s="13">
        <v>391</v>
      </c>
      <c r="Q26" s="8">
        <f>VLOOKUP($A26,'WEEKLY DATA'!$C$9:$GQ$1345,84)</f>
        <v>362.5</v>
      </c>
      <c r="R26" s="8">
        <v>362.5</v>
      </c>
      <c r="S26" s="13">
        <v>370.5</v>
      </c>
      <c r="T26" s="8">
        <f>VLOOKUP($A26,'WEEKLY DATA'!$C$9:$GQ$1345,100)</f>
        <v>370</v>
      </c>
      <c r="U26" s="8">
        <v>387.5</v>
      </c>
      <c r="V26" s="13">
        <v>389</v>
      </c>
      <c r="W26" s="9">
        <f>VLOOKUP($A26,'WEEKLY DATA'!$C$9:$GQ$1345,116)</f>
        <v>330</v>
      </c>
      <c r="X26" s="9">
        <v>337.5</v>
      </c>
      <c r="Y26" s="13">
        <v>365</v>
      </c>
      <c r="Z26" s="9">
        <f>VLOOKUP($A26,'WEEKLY DATA'!$C$9:$GQ$1345,132)</f>
        <v>370</v>
      </c>
      <c r="AA26" s="9">
        <v>382.5</v>
      </c>
      <c r="AB26" s="13">
        <v>382</v>
      </c>
      <c r="AC26" s="9">
        <f>VLOOKUP($A26,'WEEKLY DATA'!$C$9:$GQ$1345,148)</f>
        <v>317.5</v>
      </c>
      <c r="AD26" s="9">
        <v>365</v>
      </c>
      <c r="AE26" s="13">
        <v>364</v>
      </c>
      <c r="AF26" s="9">
        <f>VLOOKUP($A26,'WEEKLY DATA'!$C$9:$GQ$1345,164)</f>
        <v>357.5</v>
      </c>
      <c r="AG26" s="9">
        <v>382.5</v>
      </c>
      <c r="AH26" s="13">
        <v>364.5</v>
      </c>
      <c r="AI26" s="9">
        <f>VLOOKUP($A26,'WEEKLY DATA'!$C$9:$GQ$1345,184)</f>
        <v>460</v>
      </c>
      <c r="AJ26" s="9">
        <v>477.5</v>
      </c>
      <c r="AK26" s="13">
        <v>482</v>
      </c>
      <c r="AM26" s="14">
        <f t="shared" si="0"/>
        <v>6</v>
      </c>
    </row>
    <row r="27" spans="1:39" x14ac:dyDescent="0.35">
      <c r="A27" s="11">
        <f t="shared" si="1"/>
        <v>45828</v>
      </c>
      <c r="B27" s="8">
        <f>VLOOKUP($A27,'WEEKLY DATA'!$C$9:$GQ$1345,4)</f>
        <v>395</v>
      </c>
      <c r="C27" s="1">
        <v>390</v>
      </c>
      <c r="D27" s="13">
        <v>402</v>
      </c>
      <c r="E27" s="8">
        <f>VLOOKUP($A27,'WEEKLY DATA'!$C$9:$GQ$1345,20)</f>
        <v>340</v>
      </c>
      <c r="F27" s="8">
        <v>400</v>
      </c>
      <c r="G27" s="13">
        <v>400</v>
      </c>
      <c r="H27" s="8">
        <f>VLOOKUP($A27,'WEEKLY DATA'!$C$9:$GQ$1345,36)</f>
        <v>340</v>
      </c>
      <c r="I27" s="8">
        <v>360</v>
      </c>
      <c r="J27" s="13">
        <v>364</v>
      </c>
      <c r="K27" s="8">
        <f>VLOOKUP($A27,'WEEKLY DATA'!$C$9:$GQ$1345,52)</f>
        <v>310</v>
      </c>
      <c r="L27" s="8">
        <v>340</v>
      </c>
      <c r="M27" s="13">
        <v>343</v>
      </c>
      <c r="N27" s="8">
        <f>VLOOKUP($A27,'WEEKLY DATA'!$C$9:$GQ$1345,68)</f>
        <v>345</v>
      </c>
      <c r="O27" s="8">
        <v>375</v>
      </c>
      <c r="P27" s="13">
        <v>385.5</v>
      </c>
      <c r="Q27" s="8">
        <f>VLOOKUP($A27,'WEEKLY DATA'!$C$9:$GQ$1345,84)</f>
        <v>355</v>
      </c>
      <c r="R27" s="8">
        <v>355</v>
      </c>
      <c r="S27" s="13">
        <v>364.5</v>
      </c>
      <c r="T27" s="8">
        <f>VLOOKUP($A27,'WEEKLY DATA'!$C$9:$GQ$1345,100)</f>
        <v>370</v>
      </c>
      <c r="U27" s="8">
        <v>380</v>
      </c>
      <c r="V27" s="13">
        <v>385</v>
      </c>
      <c r="W27" s="9">
        <f>VLOOKUP($A27,'WEEKLY DATA'!$C$9:$GQ$1345,116)</f>
        <v>325</v>
      </c>
      <c r="X27" s="9">
        <v>325</v>
      </c>
      <c r="Y27" s="13">
        <v>360</v>
      </c>
      <c r="Z27" s="9">
        <f>VLOOKUP($A27,'WEEKLY DATA'!$C$9:$GQ$1345,132)</f>
        <v>365</v>
      </c>
      <c r="AA27" s="9">
        <v>375</v>
      </c>
      <c r="AB27" s="13">
        <v>377.5</v>
      </c>
      <c r="AC27" s="9">
        <f>VLOOKUP($A27,'WEEKLY DATA'!$C$9:$GQ$1345,148)</f>
        <v>315</v>
      </c>
      <c r="AD27" s="9">
        <v>355</v>
      </c>
      <c r="AE27" s="13">
        <v>360.5</v>
      </c>
      <c r="AF27" s="9">
        <f>VLOOKUP($A27,'WEEKLY DATA'!$C$9:$GQ$1345,164)</f>
        <v>355</v>
      </c>
      <c r="AG27" s="9">
        <v>390</v>
      </c>
      <c r="AH27" s="13">
        <v>363</v>
      </c>
      <c r="AI27" s="9">
        <f>VLOOKUP($A27,'WEEKLY DATA'!$C$9:$GQ$1345,184)</f>
        <v>460</v>
      </c>
      <c r="AJ27" s="9">
        <v>470</v>
      </c>
      <c r="AK27" s="13">
        <v>478</v>
      </c>
      <c r="AM27" s="14">
        <f t="shared" si="0"/>
        <v>6</v>
      </c>
    </row>
    <row r="28" spans="1:39" x14ac:dyDescent="0.35">
      <c r="A28" s="11">
        <f t="shared" si="1"/>
        <v>45835</v>
      </c>
      <c r="B28" s="8">
        <f>VLOOKUP($A28,'WEEKLY DATA'!$C$9:$GQ$1345,4)</f>
        <v>395</v>
      </c>
      <c r="C28" s="1">
        <v>380</v>
      </c>
      <c r="D28" s="13">
        <v>396</v>
      </c>
      <c r="E28" s="8">
        <f>VLOOKUP($A28,'WEEKLY DATA'!$C$9:$GQ$1345,20)</f>
        <v>340</v>
      </c>
      <c r="F28" s="8">
        <v>390</v>
      </c>
      <c r="G28" s="13">
        <v>392</v>
      </c>
      <c r="H28" s="8">
        <f>VLOOKUP($A28,'WEEKLY DATA'!$C$9:$GQ$1345,36)</f>
        <v>340</v>
      </c>
      <c r="I28" s="8">
        <v>360</v>
      </c>
      <c r="J28" s="13">
        <v>363</v>
      </c>
      <c r="K28" s="8">
        <f>VLOOKUP($A28,'WEEKLY DATA'!$C$9:$GQ$1345,52)</f>
        <v>310</v>
      </c>
      <c r="L28" s="8">
        <v>330</v>
      </c>
      <c r="M28" s="13">
        <v>335</v>
      </c>
      <c r="N28" s="8">
        <f>VLOOKUP($A28,'WEEKLY DATA'!$C$9:$GQ$1345,68)</f>
        <v>350</v>
      </c>
      <c r="O28" s="8">
        <v>360</v>
      </c>
      <c r="P28" s="13">
        <v>378</v>
      </c>
      <c r="Q28" s="8">
        <f>VLOOKUP($A28,'WEEKLY DATA'!$C$9:$GQ$1345,84)</f>
        <v>355</v>
      </c>
      <c r="R28" s="8">
        <v>345</v>
      </c>
      <c r="S28" s="13">
        <v>359</v>
      </c>
      <c r="T28" s="8">
        <f>VLOOKUP($A28,'WEEKLY DATA'!$C$9:$GQ$1345,100)</f>
        <v>370</v>
      </c>
      <c r="U28" s="8">
        <v>370</v>
      </c>
      <c r="V28" s="13">
        <v>378</v>
      </c>
      <c r="W28" s="9">
        <f>VLOOKUP($A28,'WEEKLY DATA'!$C$9:$GQ$1345,116)</f>
        <v>325</v>
      </c>
      <c r="X28" s="9">
        <v>315</v>
      </c>
      <c r="Y28" s="13">
        <v>351</v>
      </c>
      <c r="Z28" s="9">
        <f>VLOOKUP($A28,'WEEKLY DATA'!$C$9:$GQ$1345,132)</f>
        <v>370</v>
      </c>
      <c r="AA28" s="9">
        <v>370</v>
      </c>
      <c r="AB28" s="13">
        <v>370</v>
      </c>
      <c r="AC28" s="9">
        <f>VLOOKUP($A28,'WEEKLY DATA'!$C$9:$GQ$1345,148)</f>
        <v>315</v>
      </c>
      <c r="AD28" s="9">
        <v>340</v>
      </c>
      <c r="AE28" s="13">
        <v>352</v>
      </c>
      <c r="AF28" s="9">
        <f>VLOOKUP($A28,'WEEKLY DATA'!$C$9:$GQ$1345,164)</f>
        <v>355</v>
      </c>
      <c r="AG28" s="9">
        <v>380</v>
      </c>
      <c r="AH28" s="13">
        <v>357</v>
      </c>
      <c r="AI28" s="9">
        <f>VLOOKUP($A28,'WEEKLY DATA'!$C$9:$GQ$1345,184)</f>
        <v>460</v>
      </c>
      <c r="AJ28" s="9">
        <v>460</v>
      </c>
      <c r="AK28" s="13">
        <v>471</v>
      </c>
      <c r="AM28" s="14">
        <f t="shared" si="0"/>
        <v>6</v>
      </c>
    </row>
    <row r="29" spans="1:39" x14ac:dyDescent="0.35">
      <c r="A29" s="11">
        <f t="shared" si="1"/>
        <v>45842</v>
      </c>
      <c r="B29" s="8">
        <f>VLOOKUP($A29,'WEEKLY DATA'!$C$9:$GQ$1345,4)</f>
        <v>390</v>
      </c>
      <c r="C29" s="1">
        <v>385</v>
      </c>
      <c r="D29" s="13">
        <v>395</v>
      </c>
      <c r="E29" s="8">
        <f>VLOOKUP($A29,'WEEKLY DATA'!$C$9:$GQ$1345,20)</f>
        <v>335</v>
      </c>
      <c r="F29" s="8">
        <v>385</v>
      </c>
      <c r="G29" s="13">
        <v>390</v>
      </c>
      <c r="H29" s="8">
        <f>VLOOKUP($A29,'WEEKLY DATA'!$C$9:$GQ$1345,36)</f>
        <v>335</v>
      </c>
      <c r="I29" s="8">
        <v>360</v>
      </c>
      <c r="J29" s="13">
        <v>363</v>
      </c>
      <c r="K29" s="8">
        <f>VLOOKUP($A29,'WEEKLY DATA'!$C$9:$GQ$1345,52)</f>
        <v>310</v>
      </c>
      <c r="L29" s="8">
        <v>330</v>
      </c>
      <c r="M29" s="13">
        <v>335</v>
      </c>
      <c r="N29" s="8">
        <f>VLOOKUP($A29,'WEEKLY DATA'!$C$9:$GQ$1345,68)</f>
        <v>350</v>
      </c>
      <c r="O29" s="8">
        <v>360</v>
      </c>
      <c r="P29" s="13">
        <v>370</v>
      </c>
      <c r="Q29" s="8">
        <f>VLOOKUP($A29,'WEEKLY DATA'!$C$9:$GQ$1345,84)</f>
        <v>355</v>
      </c>
      <c r="R29" s="8">
        <v>345</v>
      </c>
      <c r="S29" s="13">
        <v>349</v>
      </c>
      <c r="T29" s="8">
        <f>VLOOKUP($A29,'WEEKLY DATA'!$C$9:$GQ$1345,100)</f>
        <v>370</v>
      </c>
      <c r="U29" s="8">
        <v>370</v>
      </c>
      <c r="V29" s="13">
        <v>369</v>
      </c>
      <c r="W29" s="9">
        <f>VLOOKUP($A29,'WEEKLY DATA'!$C$9:$GQ$1345,116)</f>
        <v>325</v>
      </c>
      <c r="X29" s="9">
        <v>320</v>
      </c>
      <c r="Y29" s="13">
        <v>347</v>
      </c>
      <c r="Z29" s="9">
        <f>VLOOKUP($A29,'WEEKLY DATA'!$C$9:$GQ$1345,132)</f>
        <v>370</v>
      </c>
      <c r="AA29" s="9">
        <v>365</v>
      </c>
      <c r="AB29" s="13">
        <v>367</v>
      </c>
      <c r="AC29" s="9">
        <f>VLOOKUP($A29,'WEEKLY DATA'!$C$9:$GQ$1345,148)</f>
        <v>310</v>
      </c>
      <c r="AD29" s="9">
        <v>340</v>
      </c>
      <c r="AE29" s="13">
        <v>343</v>
      </c>
      <c r="AF29" s="9">
        <f>VLOOKUP($A29,'WEEKLY DATA'!$C$9:$GQ$1345,164)</f>
        <v>355</v>
      </c>
      <c r="AG29" s="9">
        <v>400</v>
      </c>
      <c r="AH29" s="13">
        <v>355</v>
      </c>
      <c r="AI29" s="9">
        <f>VLOOKUP($A29,'WEEKLY DATA'!$C$9:$GQ$1345,184)</f>
        <v>460</v>
      </c>
      <c r="AJ29" s="9">
        <v>460</v>
      </c>
      <c r="AK29" s="13">
        <v>462</v>
      </c>
      <c r="AM29" s="14">
        <f t="shared" si="0"/>
        <v>7</v>
      </c>
    </row>
    <row r="30" spans="1:39" x14ac:dyDescent="0.35">
      <c r="A30" s="11">
        <f t="shared" si="1"/>
        <v>45849</v>
      </c>
      <c r="B30" s="8">
        <f>VLOOKUP($A30,'WEEKLY DATA'!$C$9:$GQ$1345,4)</f>
        <v>400</v>
      </c>
      <c r="C30" s="1">
        <v>385</v>
      </c>
      <c r="D30" s="13">
        <v>396</v>
      </c>
      <c r="E30" s="8">
        <f>VLOOKUP($A30,'WEEKLY DATA'!$C$9:$GQ$1345,20)</f>
        <v>340</v>
      </c>
      <c r="F30" s="8">
        <v>385</v>
      </c>
      <c r="G30" s="13">
        <v>389</v>
      </c>
      <c r="H30" s="8">
        <f>VLOOKUP($A30,'WEEKLY DATA'!$C$9:$GQ$1345,36)</f>
        <v>330</v>
      </c>
      <c r="I30" s="8">
        <v>360</v>
      </c>
      <c r="J30" s="13">
        <v>362.5</v>
      </c>
      <c r="K30" s="8">
        <f>VLOOKUP($A30,'WEEKLY DATA'!$C$9:$GQ$1345,52)</f>
        <v>320</v>
      </c>
      <c r="L30" s="8">
        <v>340</v>
      </c>
      <c r="M30" s="13">
        <v>337</v>
      </c>
      <c r="N30" s="8">
        <f>VLOOKUP($A30,'WEEKLY DATA'!$C$9:$GQ$1345,68)</f>
        <v>355</v>
      </c>
      <c r="O30" s="8">
        <v>360</v>
      </c>
      <c r="P30" s="13">
        <v>368</v>
      </c>
      <c r="Q30" s="8">
        <f>VLOOKUP($A30,'WEEKLY DATA'!$C$9:$GQ$1345,84)</f>
        <v>350</v>
      </c>
      <c r="R30" s="8">
        <v>345</v>
      </c>
      <c r="S30" s="13">
        <v>348.5</v>
      </c>
      <c r="T30" s="8">
        <f>VLOOKUP($A30,'WEEKLY DATA'!$C$9:$GQ$1345,100)</f>
        <v>370</v>
      </c>
      <c r="U30" s="8">
        <v>370</v>
      </c>
      <c r="V30" s="13">
        <v>370</v>
      </c>
      <c r="W30" s="9">
        <f>VLOOKUP($A30,'WEEKLY DATA'!$C$9:$GQ$1345,116)</f>
        <v>325</v>
      </c>
      <c r="X30" s="9">
        <v>325</v>
      </c>
      <c r="Y30" s="13">
        <v>348.5</v>
      </c>
      <c r="Z30" s="9">
        <f>VLOOKUP($A30,'WEEKLY DATA'!$C$9:$GQ$1345,132)</f>
        <v>365</v>
      </c>
      <c r="AA30" s="9">
        <v>365</v>
      </c>
      <c r="AB30" s="13">
        <v>365.5</v>
      </c>
      <c r="AC30" s="9">
        <f>VLOOKUP($A30,'WEEKLY DATA'!$C$9:$GQ$1345,148)</f>
        <v>310</v>
      </c>
      <c r="AD30" s="9">
        <v>335</v>
      </c>
      <c r="AE30" s="13">
        <v>344</v>
      </c>
      <c r="AF30" s="9">
        <f>VLOOKUP($A30,'WEEKLY DATA'!$C$9:$GQ$1345,164)</f>
        <v>350</v>
      </c>
      <c r="AG30" s="9">
        <v>400</v>
      </c>
      <c r="AH30" s="13">
        <v>356.5</v>
      </c>
      <c r="AI30" s="9">
        <f>VLOOKUP($A30,'WEEKLY DATA'!$C$9:$GQ$1345,184)</f>
        <v>460</v>
      </c>
      <c r="AJ30" s="9">
        <v>460</v>
      </c>
      <c r="AK30" s="13">
        <v>463</v>
      </c>
      <c r="AM30" s="14">
        <f t="shared" si="0"/>
        <v>7</v>
      </c>
    </row>
    <row r="31" spans="1:39" x14ac:dyDescent="0.35">
      <c r="A31" s="11">
        <f t="shared" si="1"/>
        <v>45856</v>
      </c>
      <c r="B31" s="8">
        <f>VLOOKUP($A31,'WEEKLY DATA'!$C$9:$GQ$1345,4)</f>
        <v>400</v>
      </c>
      <c r="C31" s="1">
        <v>375</v>
      </c>
      <c r="D31" s="13">
        <v>398</v>
      </c>
      <c r="E31" s="8">
        <f>VLOOKUP($A31,'WEEKLY DATA'!$C$9:$GQ$1345,20)</f>
        <v>340</v>
      </c>
      <c r="F31" s="8">
        <v>380</v>
      </c>
      <c r="G31" s="13">
        <v>389</v>
      </c>
      <c r="H31" s="8">
        <f>VLOOKUP($A31,'WEEKLY DATA'!$C$9:$GQ$1345,36)</f>
        <v>325</v>
      </c>
      <c r="I31" s="8">
        <v>360</v>
      </c>
      <c r="J31" s="13">
        <v>362</v>
      </c>
      <c r="K31" s="8">
        <f>VLOOKUP($A31,'WEEKLY DATA'!$C$9:$GQ$1345,52)</f>
        <v>320</v>
      </c>
      <c r="L31" s="8">
        <v>340</v>
      </c>
      <c r="M31" s="13">
        <v>337</v>
      </c>
      <c r="N31" s="8">
        <f>VLOOKUP($A31,'WEEKLY DATA'!$C$9:$GQ$1345,68)</f>
        <v>355</v>
      </c>
      <c r="O31" s="8">
        <v>360</v>
      </c>
      <c r="P31" s="13">
        <v>366.5</v>
      </c>
      <c r="Q31" s="8">
        <f>VLOOKUP($A31,'WEEKLY DATA'!$C$9:$GQ$1345,84)</f>
        <v>350</v>
      </c>
      <c r="R31" s="8">
        <v>345</v>
      </c>
      <c r="S31" s="13">
        <v>346.5</v>
      </c>
      <c r="T31" s="8">
        <f>VLOOKUP($A31,'WEEKLY DATA'!$C$9:$GQ$1345,100)</f>
        <v>365</v>
      </c>
      <c r="U31" s="8">
        <v>365</v>
      </c>
      <c r="V31" s="13">
        <v>368.5</v>
      </c>
      <c r="W31" s="9">
        <f>VLOOKUP($A31,'WEEKLY DATA'!$C$9:$GQ$1345,116)</f>
        <v>320</v>
      </c>
      <c r="X31" s="9">
        <v>325</v>
      </c>
      <c r="Y31" s="13">
        <v>350.5</v>
      </c>
      <c r="Z31" s="9">
        <f>VLOOKUP($A31,'WEEKLY DATA'!$C$9:$GQ$1345,132)</f>
        <v>360</v>
      </c>
      <c r="AA31" s="9">
        <v>365</v>
      </c>
      <c r="AB31" s="13">
        <v>361.5</v>
      </c>
      <c r="AC31" s="9">
        <f>VLOOKUP($A31,'WEEKLY DATA'!$C$9:$GQ$1345,148)</f>
        <v>310</v>
      </c>
      <c r="AD31" s="9">
        <v>330</v>
      </c>
      <c r="AE31" s="13">
        <v>344.5</v>
      </c>
      <c r="AF31" s="9">
        <f>VLOOKUP($A31,'WEEKLY DATA'!$C$9:$GQ$1345,164)</f>
        <v>345</v>
      </c>
      <c r="AG31" s="9">
        <v>395</v>
      </c>
      <c r="AH31" s="13">
        <v>352.5</v>
      </c>
      <c r="AI31" s="9">
        <f>VLOOKUP($A31,'WEEKLY DATA'!$C$9:$GQ$1345,184)</f>
        <v>455</v>
      </c>
      <c r="AJ31" s="9">
        <v>455</v>
      </c>
      <c r="AK31" s="13">
        <v>461.5</v>
      </c>
      <c r="AM31" s="14">
        <f t="shared" si="0"/>
        <v>7</v>
      </c>
    </row>
    <row r="32" spans="1:39" x14ac:dyDescent="0.35">
      <c r="A32" s="11">
        <f t="shared" si="1"/>
        <v>45863</v>
      </c>
      <c r="B32" s="8">
        <f>VLOOKUP($A32,'WEEKLY DATA'!$C$9:$GQ$1345,4)</f>
        <v>397.5</v>
      </c>
      <c r="C32" s="1">
        <v>375</v>
      </c>
      <c r="D32" s="13">
        <v>402</v>
      </c>
      <c r="E32" s="8">
        <f>VLOOKUP($A32,'WEEKLY DATA'!$C$9:$GQ$1345,20)</f>
        <v>337.5</v>
      </c>
      <c r="F32" s="8">
        <v>375</v>
      </c>
      <c r="G32" s="13">
        <v>393</v>
      </c>
      <c r="H32" s="8">
        <f>VLOOKUP($A32,'WEEKLY DATA'!$C$9:$GQ$1345,36)</f>
        <v>322.5</v>
      </c>
      <c r="I32" s="8">
        <v>355</v>
      </c>
      <c r="J32" s="13">
        <v>361</v>
      </c>
      <c r="K32" s="8">
        <f>VLOOKUP($A32,'WEEKLY DATA'!$C$9:$GQ$1345,52)</f>
        <v>320</v>
      </c>
      <c r="L32" s="8">
        <v>335</v>
      </c>
      <c r="M32" s="13">
        <v>340</v>
      </c>
      <c r="N32" s="8">
        <f>VLOOKUP($A32,'WEEKLY DATA'!$C$9:$GQ$1345,68)</f>
        <v>352.5</v>
      </c>
      <c r="O32" s="8">
        <v>355</v>
      </c>
      <c r="P32" s="13">
        <v>372</v>
      </c>
      <c r="Q32" s="8">
        <f>VLOOKUP($A32,'WEEKLY DATA'!$C$9:$GQ$1345,84)</f>
        <v>345</v>
      </c>
      <c r="R32" s="8">
        <v>342.5</v>
      </c>
      <c r="S32" s="13">
        <v>350.5</v>
      </c>
      <c r="T32" s="8">
        <f>VLOOKUP($A32,'WEEKLY DATA'!$C$9:$GQ$1345,100)</f>
        <v>362.5</v>
      </c>
      <c r="U32" s="8">
        <v>362.5</v>
      </c>
      <c r="V32" s="13">
        <v>367.5</v>
      </c>
      <c r="W32" s="9">
        <f>VLOOKUP($A32,'WEEKLY DATA'!$C$9:$GQ$1345,116)</f>
        <v>317.5</v>
      </c>
      <c r="X32" s="9">
        <v>317.5</v>
      </c>
      <c r="Y32" s="13">
        <v>353.5</v>
      </c>
      <c r="Z32" s="9">
        <f>VLOOKUP($A32,'WEEKLY DATA'!$C$9:$GQ$1345,132)</f>
        <v>357.5</v>
      </c>
      <c r="AA32" s="9">
        <v>360</v>
      </c>
      <c r="AB32" s="13">
        <v>369</v>
      </c>
      <c r="AC32" s="9">
        <f>VLOOKUP($A32,'WEEKLY DATA'!$C$9:$GQ$1345,148)</f>
        <v>305</v>
      </c>
      <c r="AD32" s="9">
        <v>327.5</v>
      </c>
      <c r="AE32" s="13">
        <v>346.5</v>
      </c>
      <c r="AF32" s="9">
        <f>VLOOKUP($A32,'WEEKLY DATA'!$C$9:$GQ$1345,164)</f>
        <v>347.5</v>
      </c>
      <c r="AG32" s="9">
        <v>372.5</v>
      </c>
      <c r="AH32" s="13">
        <v>361.5</v>
      </c>
      <c r="AI32" s="9">
        <f>VLOOKUP($A32,'WEEKLY DATA'!$C$9:$GQ$1345,184)</f>
        <v>452.5</v>
      </c>
      <c r="AJ32" s="9">
        <v>452.5</v>
      </c>
      <c r="AK32" s="13">
        <v>460.5</v>
      </c>
      <c r="AM32" s="14">
        <f t="shared" si="0"/>
        <v>7</v>
      </c>
    </row>
    <row r="33" spans="1:39" x14ac:dyDescent="0.35">
      <c r="A33" s="11">
        <f t="shared" si="1"/>
        <v>45870</v>
      </c>
      <c r="B33" s="8">
        <f>VLOOKUP($A33,'WEEKLY DATA'!$C$9:$GQ$1345,4)</f>
        <v>395</v>
      </c>
      <c r="C33" s="1">
        <v>375</v>
      </c>
      <c r="D33" s="13">
        <v>397.5</v>
      </c>
      <c r="E33" s="8">
        <f>VLOOKUP($A33,'WEEKLY DATA'!$C$9:$GQ$1345,20)</f>
        <v>335</v>
      </c>
      <c r="F33" s="8">
        <v>370</v>
      </c>
      <c r="G33" s="13">
        <v>394</v>
      </c>
      <c r="H33" s="8">
        <f>VLOOKUP($A33,'WEEKLY DATA'!$C$9:$GQ$1345,36)</f>
        <v>320</v>
      </c>
      <c r="I33" s="8">
        <v>350</v>
      </c>
      <c r="J33" s="13">
        <v>362</v>
      </c>
      <c r="K33" s="8">
        <f>VLOOKUP($A33,'WEEKLY DATA'!$C$9:$GQ$1345,52)</f>
        <v>320</v>
      </c>
      <c r="L33" s="8">
        <v>330</v>
      </c>
      <c r="M33" s="13">
        <v>339.5</v>
      </c>
      <c r="N33" s="8">
        <f>VLOOKUP($A33,'WEEKLY DATA'!$C$9:$GQ$1345,68)</f>
        <v>350</v>
      </c>
      <c r="O33" s="8">
        <v>350</v>
      </c>
      <c r="P33" s="13">
        <v>372.5</v>
      </c>
      <c r="Q33" s="8">
        <f>VLOOKUP($A33,'WEEKLY DATA'!$C$9:$GQ$1345,84)</f>
        <v>340</v>
      </c>
      <c r="R33" s="8">
        <v>340</v>
      </c>
      <c r="S33" s="13">
        <v>349.5</v>
      </c>
      <c r="T33" s="8">
        <f>VLOOKUP($A33,'WEEKLY DATA'!$C$9:$GQ$1345,100)</f>
        <v>360</v>
      </c>
      <c r="U33" s="8">
        <v>360</v>
      </c>
      <c r="V33" s="13">
        <v>368</v>
      </c>
      <c r="W33" s="9">
        <f>VLOOKUP($A33,'WEEKLY DATA'!$C$9:$GQ$1345,116)</f>
        <v>315</v>
      </c>
      <c r="X33" s="9">
        <v>310</v>
      </c>
      <c r="Y33" s="13">
        <v>350.5</v>
      </c>
      <c r="Z33" s="9">
        <f>VLOOKUP($A33,'WEEKLY DATA'!$C$9:$GQ$1345,132)</f>
        <v>355</v>
      </c>
      <c r="AA33" s="9">
        <v>355</v>
      </c>
      <c r="AB33" s="13">
        <v>367</v>
      </c>
      <c r="AC33" s="9">
        <f>VLOOKUP($A33,'WEEKLY DATA'!$C$9:$GQ$1345,148)</f>
        <v>300</v>
      </c>
      <c r="AD33" s="9">
        <v>325</v>
      </c>
      <c r="AE33" s="13">
        <v>347</v>
      </c>
      <c r="AF33" s="9">
        <f>VLOOKUP($A33,'WEEKLY DATA'!$C$9:$GQ$1345,164)</f>
        <v>350</v>
      </c>
      <c r="AG33" s="9">
        <v>350</v>
      </c>
      <c r="AH33" s="13">
        <v>357</v>
      </c>
      <c r="AI33" s="9">
        <f>VLOOKUP($A33,'WEEKLY DATA'!$C$9:$GQ$1345,184)</f>
        <v>450</v>
      </c>
      <c r="AJ33" s="9">
        <v>450</v>
      </c>
      <c r="AK33" s="13">
        <v>461</v>
      </c>
      <c r="AM33" s="14">
        <f t="shared" si="0"/>
        <v>8</v>
      </c>
    </row>
    <row r="34" spans="1:39" x14ac:dyDescent="0.35">
      <c r="A34" s="11">
        <f t="shared" si="1"/>
        <v>45877</v>
      </c>
      <c r="B34" s="8">
        <f>VLOOKUP($A34,'WEEKLY DATA'!$C$9:$GQ$1345,4)</f>
        <v>400</v>
      </c>
      <c r="C34" s="1">
        <v>370</v>
      </c>
      <c r="D34" s="13">
        <v>396</v>
      </c>
      <c r="E34" s="8">
        <f>VLOOKUP($A34,'WEEKLY DATA'!$C$9:$GQ$1345,20)</f>
        <v>330</v>
      </c>
      <c r="F34" s="8">
        <v>360</v>
      </c>
      <c r="G34" s="13">
        <v>390</v>
      </c>
      <c r="H34" s="8">
        <f>VLOOKUP($A34,'WEEKLY DATA'!$C$9:$GQ$1345,36)</f>
        <v>335</v>
      </c>
      <c r="I34" s="8">
        <v>345</v>
      </c>
      <c r="J34" s="13">
        <v>349</v>
      </c>
      <c r="K34" s="8">
        <f>VLOOKUP($A34,'WEEKLY DATA'!$C$9:$GQ$1345,52)</f>
        <v>330</v>
      </c>
      <c r="L34" s="8">
        <v>325</v>
      </c>
      <c r="M34" s="13">
        <v>334</v>
      </c>
      <c r="N34" s="8">
        <f>VLOOKUP($A34,'WEEKLY DATA'!$C$9:$GQ$1345,68)</f>
        <v>345</v>
      </c>
      <c r="O34" s="8">
        <v>350</v>
      </c>
      <c r="P34" s="13">
        <v>371</v>
      </c>
      <c r="Q34" s="8">
        <f>VLOOKUP($A34,'WEEKLY DATA'!$C$9:$GQ$1345,84)</f>
        <v>340</v>
      </c>
      <c r="R34" s="8">
        <v>340</v>
      </c>
      <c r="S34" s="13">
        <v>350</v>
      </c>
      <c r="T34" s="8">
        <f>VLOOKUP($A34,'WEEKLY DATA'!$C$9:$GQ$1345,100)</f>
        <v>360</v>
      </c>
      <c r="U34" s="8">
        <v>350</v>
      </c>
      <c r="V34" s="13">
        <v>366</v>
      </c>
      <c r="W34" s="9">
        <f>VLOOKUP($A34,'WEEKLY DATA'!$C$9:$GQ$1345,116)</f>
        <v>315</v>
      </c>
      <c r="X34" s="9">
        <v>310</v>
      </c>
      <c r="Y34" s="13">
        <v>349</v>
      </c>
      <c r="Z34" s="9">
        <f>VLOOKUP($A34,'WEEKLY DATA'!$C$9:$GQ$1345,132)</f>
        <v>355</v>
      </c>
      <c r="AA34" s="9">
        <v>355</v>
      </c>
      <c r="AB34" s="13">
        <v>364</v>
      </c>
      <c r="AC34" s="9">
        <f>VLOOKUP($A34,'WEEKLY DATA'!$C$9:$GQ$1345,148)</f>
        <v>300</v>
      </c>
      <c r="AD34" s="9">
        <v>325</v>
      </c>
      <c r="AE34" s="13">
        <v>348</v>
      </c>
      <c r="AF34" s="9">
        <f>VLOOKUP($A34,'WEEKLY DATA'!$C$9:$GQ$1345,164)</f>
        <v>335</v>
      </c>
      <c r="AG34" s="9">
        <v>350</v>
      </c>
      <c r="AH34" s="13">
        <v>353</v>
      </c>
      <c r="AI34" s="9">
        <f>VLOOKUP($A34,'WEEKLY DATA'!$C$9:$GQ$1345,184)</f>
        <v>450</v>
      </c>
      <c r="AJ34" s="9">
        <v>440</v>
      </c>
      <c r="AK34" s="13">
        <v>459</v>
      </c>
      <c r="AM34" s="14">
        <f t="shared" si="0"/>
        <v>8</v>
      </c>
    </row>
    <row r="35" spans="1:39" x14ac:dyDescent="0.35">
      <c r="A35" s="11">
        <f t="shared" si="1"/>
        <v>45884</v>
      </c>
      <c r="B35" s="8">
        <f>VLOOKUP($A35,'WEEKLY DATA'!$C$9:$GQ$1345,4)</f>
        <v>400</v>
      </c>
      <c r="C35" s="1">
        <v>342.5</v>
      </c>
      <c r="D35" s="13">
        <v>392.5</v>
      </c>
      <c r="E35" s="8">
        <f>VLOOKUP($A35,'WEEKLY DATA'!$C$9:$GQ$1345,20)</f>
        <v>330</v>
      </c>
      <c r="F35" s="8">
        <v>352.5</v>
      </c>
      <c r="G35" s="13">
        <v>388.5</v>
      </c>
      <c r="H35" s="8">
        <f>VLOOKUP($A35,'WEEKLY DATA'!$C$9:$GQ$1345,36)</f>
        <v>330</v>
      </c>
      <c r="I35" s="8">
        <v>335</v>
      </c>
      <c r="J35" s="13">
        <v>352</v>
      </c>
      <c r="K35" s="8">
        <f>VLOOKUP($A35,'WEEKLY DATA'!$C$9:$GQ$1345,52)</f>
        <v>320</v>
      </c>
      <c r="L35" s="8">
        <v>317.5</v>
      </c>
      <c r="M35" s="13">
        <v>331</v>
      </c>
      <c r="N35" s="8">
        <f>VLOOKUP($A35,'WEEKLY DATA'!$C$9:$GQ$1345,68)</f>
        <v>340</v>
      </c>
      <c r="O35" s="8">
        <v>342.5</v>
      </c>
      <c r="P35" s="13">
        <v>369</v>
      </c>
      <c r="Q35" s="8">
        <f>VLOOKUP($A35,'WEEKLY DATA'!$C$9:$GQ$1345,84)</f>
        <v>340</v>
      </c>
      <c r="R35" s="8">
        <v>335</v>
      </c>
      <c r="S35" s="13">
        <v>347.5</v>
      </c>
      <c r="T35" s="8">
        <f>VLOOKUP($A35,'WEEKLY DATA'!$C$9:$GQ$1345,100)</f>
        <v>360</v>
      </c>
      <c r="U35" s="8">
        <v>350</v>
      </c>
      <c r="V35" s="13">
        <v>365.5</v>
      </c>
      <c r="W35" s="9">
        <f>VLOOKUP($A35,'WEEKLY DATA'!$C$9:$GQ$1345,116)</f>
        <v>315</v>
      </c>
      <c r="X35" s="9">
        <v>302.5</v>
      </c>
      <c r="Y35" s="13">
        <v>345.5</v>
      </c>
      <c r="Z35" s="9">
        <f>VLOOKUP($A35,'WEEKLY DATA'!$C$9:$GQ$1345,132)</f>
        <v>355</v>
      </c>
      <c r="AA35" s="9">
        <v>350</v>
      </c>
      <c r="AB35" s="13">
        <v>365.5</v>
      </c>
      <c r="AC35" s="9">
        <f>VLOOKUP($A35,'WEEKLY DATA'!$C$9:$GQ$1345,148)</f>
        <v>295</v>
      </c>
      <c r="AD35" s="9">
        <v>317.5</v>
      </c>
      <c r="AE35" s="13">
        <v>348</v>
      </c>
      <c r="AF35" s="9">
        <f>VLOOKUP($A35,'WEEKLY DATA'!$C$9:$GQ$1345,164)</f>
        <v>330</v>
      </c>
      <c r="AG35" s="9">
        <v>350</v>
      </c>
      <c r="AH35" s="13">
        <v>346</v>
      </c>
      <c r="AI35" s="9">
        <f>VLOOKUP($A35,'WEEKLY DATA'!$C$9:$GQ$1345,184)</f>
        <v>450</v>
      </c>
      <c r="AJ35" s="9">
        <v>440</v>
      </c>
      <c r="AK35" s="13">
        <v>458.5</v>
      </c>
      <c r="AM35" s="14">
        <f t="shared" si="0"/>
        <v>8</v>
      </c>
    </row>
    <row r="36" spans="1:39" x14ac:dyDescent="0.35">
      <c r="A36" s="11">
        <f t="shared" si="1"/>
        <v>45891</v>
      </c>
      <c r="B36" s="8">
        <f>VLOOKUP($A36,'WEEKLY DATA'!$C$9:$GQ$1345,4)</f>
        <v>400</v>
      </c>
      <c r="C36" s="1">
        <v>315</v>
      </c>
      <c r="D36" s="13">
        <v>390</v>
      </c>
      <c r="E36" s="8">
        <f>VLOOKUP($A36,'WEEKLY DATA'!$C$9:$GQ$1345,20)</f>
        <v>327.5</v>
      </c>
      <c r="F36" s="8">
        <v>345</v>
      </c>
      <c r="G36" s="13">
        <v>388</v>
      </c>
      <c r="H36" s="8">
        <f>VLOOKUP($A36,'WEEKLY DATA'!$C$9:$GQ$1345,36)</f>
        <v>330</v>
      </c>
      <c r="I36" s="8">
        <v>325</v>
      </c>
      <c r="J36" s="13">
        <v>356</v>
      </c>
      <c r="K36" s="8">
        <f>VLOOKUP($A36,'WEEKLY DATA'!$C$9:$GQ$1345,52)</f>
        <v>325</v>
      </c>
      <c r="L36" s="8">
        <v>310</v>
      </c>
      <c r="M36" s="13">
        <v>329</v>
      </c>
      <c r="N36" s="8">
        <f>VLOOKUP($A36,'WEEKLY DATA'!$C$9:$GQ$1345,68)</f>
        <v>342.5</v>
      </c>
      <c r="O36" s="8">
        <v>335</v>
      </c>
      <c r="P36" s="13">
        <v>366</v>
      </c>
      <c r="Q36" s="8">
        <f>VLOOKUP($A36,'WEEKLY DATA'!$C$9:$GQ$1345,84)</f>
        <v>337.5</v>
      </c>
      <c r="R36" s="8">
        <v>330</v>
      </c>
      <c r="S36" s="13">
        <v>344</v>
      </c>
      <c r="T36" s="8">
        <f>VLOOKUP($A36,'WEEKLY DATA'!$C$9:$GQ$1345,100)</f>
        <v>360</v>
      </c>
      <c r="U36" s="8">
        <v>350</v>
      </c>
      <c r="V36" s="13">
        <v>365</v>
      </c>
      <c r="W36" s="9">
        <f>VLOOKUP($A36,'WEEKLY DATA'!$C$9:$GQ$1345,116)</f>
        <v>315</v>
      </c>
      <c r="X36" s="9">
        <v>295</v>
      </c>
      <c r="Y36" s="13">
        <v>342</v>
      </c>
      <c r="Z36" s="9">
        <f>VLOOKUP($A36,'WEEKLY DATA'!$C$9:$GQ$1345,132)</f>
        <v>352.5</v>
      </c>
      <c r="AA36" s="9">
        <v>345</v>
      </c>
      <c r="AB36" s="13">
        <v>368</v>
      </c>
      <c r="AC36" s="9">
        <f>VLOOKUP($A36,'WEEKLY DATA'!$C$9:$GQ$1345,148)</f>
        <v>297.5</v>
      </c>
      <c r="AD36" s="9">
        <v>310</v>
      </c>
      <c r="AE36" s="13">
        <v>349</v>
      </c>
      <c r="AF36" s="9">
        <f>VLOOKUP($A36,'WEEKLY DATA'!$C$9:$GQ$1345,164)</f>
        <v>325</v>
      </c>
      <c r="AG36" s="9">
        <v>350</v>
      </c>
      <c r="AH36" s="13">
        <v>341</v>
      </c>
      <c r="AI36" s="9">
        <f>VLOOKUP($A36,'WEEKLY DATA'!$C$9:$GQ$1345,184)</f>
        <v>450</v>
      </c>
      <c r="AJ36" s="9">
        <v>440</v>
      </c>
      <c r="AK36" s="13">
        <v>458</v>
      </c>
      <c r="AM36" s="14">
        <f t="shared" si="0"/>
        <v>8</v>
      </c>
    </row>
    <row r="37" spans="1:39" x14ac:dyDescent="0.35">
      <c r="A37" s="11">
        <f t="shared" si="1"/>
        <v>45898</v>
      </c>
      <c r="B37" s="8">
        <f>VLOOKUP($A37,'WEEKLY DATA'!$C$9:$GQ$1345,4)</f>
        <v>400</v>
      </c>
      <c r="C37" s="1">
        <v>295</v>
      </c>
      <c r="D37" s="13">
        <v>384</v>
      </c>
      <c r="E37" s="8">
        <f>VLOOKUP($A37,'WEEKLY DATA'!$C$9:$GQ$1345,20)</f>
        <v>325</v>
      </c>
      <c r="F37" s="8">
        <v>320</v>
      </c>
      <c r="G37" s="13">
        <v>382</v>
      </c>
      <c r="H37" s="8">
        <f>VLOOKUP($A37,'WEEKLY DATA'!$C$9:$GQ$1345,36)</f>
        <v>330</v>
      </c>
      <c r="I37" s="8">
        <v>310</v>
      </c>
      <c r="J37" s="13">
        <v>349</v>
      </c>
      <c r="K37" s="8">
        <f>VLOOKUP($A37,'WEEKLY DATA'!$C$9:$GQ$1345,52)</f>
        <v>330</v>
      </c>
      <c r="L37" s="8">
        <v>300</v>
      </c>
      <c r="M37" s="13">
        <v>328</v>
      </c>
      <c r="N37" s="8">
        <f>VLOOKUP($A37,'WEEKLY DATA'!$C$9:$GQ$1345,68)</f>
        <v>345</v>
      </c>
      <c r="O37" s="8">
        <v>325</v>
      </c>
      <c r="P37" s="13">
        <v>361</v>
      </c>
      <c r="Q37" s="8">
        <f>VLOOKUP($A37,'WEEKLY DATA'!$C$9:$GQ$1345,84)</f>
        <v>335</v>
      </c>
      <c r="R37" s="8">
        <v>325</v>
      </c>
      <c r="S37" s="13">
        <v>345</v>
      </c>
      <c r="T37" s="8">
        <f>VLOOKUP($A37,'WEEKLY DATA'!$C$9:$GQ$1345,100)</f>
        <v>360</v>
      </c>
      <c r="U37" s="8">
        <v>345</v>
      </c>
      <c r="V37" s="13">
        <v>362</v>
      </c>
      <c r="W37" s="9">
        <f>VLOOKUP($A37,'WEEKLY DATA'!$C$9:$GQ$1345,116)</f>
        <v>315</v>
      </c>
      <c r="X37" s="9">
        <v>290</v>
      </c>
      <c r="Y37" s="13">
        <v>342</v>
      </c>
      <c r="Z37" s="9">
        <f>VLOOKUP($A37,'WEEKLY DATA'!$C$9:$GQ$1345,132)</f>
        <v>350</v>
      </c>
      <c r="AA37" s="9">
        <v>340</v>
      </c>
      <c r="AB37" s="13">
        <v>364</v>
      </c>
      <c r="AC37" s="9">
        <f>VLOOKUP($A37,'WEEKLY DATA'!$C$9:$GQ$1345,148)</f>
        <v>300</v>
      </c>
      <c r="AD37" s="9">
        <v>295</v>
      </c>
      <c r="AE37" s="13">
        <v>347</v>
      </c>
      <c r="AF37" s="9">
        <f>VLOOKUP($A37,'WEEKLY DATA'!$C$9:$GQ$1345,164)</f>
        <v>320</v>
      </c>
      <c r="AG37" s="9">
        <v>345</v>
      </c>
      <c r="AH37" s="13">
        <v>349</v>
      </c>
      <c r="AI37" s="9">
        <f>VLOOKUP($A37,'WEEKLY DATA'!$C$9:$GQ$1345,184)</f>
        <v>450</v>
      </c>
      <c r="AJ37" s="9">
        <v>435</v>
      </c>
      <c r="AK37" s="13">
        <v>455</v>
      </c>
      <c r="AM37" s="14">
        <f t="shared" si="0"/>
        <v>8</v>
      </c>
    </row>
    <row r="38" spans="1:39" x14ac:dyDescent="0.35">
      <c r="A38" s="11">
        <f t="shared" si="1"/>
        <v>45905</v>
      </c>
      <c r="B38" s="8">
        <f>VLOOKUP($A38,'WEEKLY DATA'!$C$9:$GQ$1345,4)</f>
        <v>395</v>
      </c>
      <c r="C38" s="1">
        <v>300</v>
      </c>
      <c r="D38" s="13">
        <v>378</v>
      </c>
      <c r="E38" s="8">
        <f>VLOOKUP($A38,'WEEKLY DATA'!$C$9:$GQ$1345,20)</f>
        <v>320</v>
      </c>
      <c r="F38" s="8">
        <v>325</v>
      </c>
      <c r="G38" s="13">
        <v>373</v>
      </c>
      <c r="H38" s="8">
        <f>VLOOKUP($A38,'WEEKLY DATA'!$C$9:$GQ$1345,36)</f>
        <v>325</v>
      </c>
      <c r="I38" s="8">
        <v>310</v>
      </c>
      <c r="J38" s="13">
        <v>350</v>
      </c>
      <c r="K38" s="8">
        <f>VLOOKUP($A38,'WEEKLY DATA'!$C$9:$GQ$1345,52)</f>
        <v>335</v>
      </c>
      <c r="L38" s="8">
        <v>300</v>
      </c>
      <c r="M38" s="13">
        <v>332</v>
      </c>
      <c r="N38" s="8">
        <f>VLOOKUP($A38,'WEEKLY DATA'!$C$9:$GQ$1345,68)</f>
        <v>345</v>
      </c>
      <c r="O38" s="8">
        <v>330</v>
      </c>
      <c r="P38" s="13">
        <v>365</v>
      </c>
      <c r="Q38" s="8">
        <f>VLOOKUP($A38,'WEEKLY DATA'!$C$9:$GQ$1345,84)</f>
        <v>340</v>
      </c>
      <c r="R38" s="8">
        <v>320</v>
      </c>
      <c r="S38" s="13">
        <v>344</v>
      </c>
      <c r="T38" s="8">
        <f>VLOOKUP($A38,'WEEKLY DATA'!$C$9:$GQ$1345,100)</f>
        <v>355</v>
      </c>
      <c r="U38" s="8">
        <v>345</v>
      </c>
      <c r="V38" s="13">
        <v>362</v>
      </c>
      <c r="W38" s="9">
        <f>VLOOKUP($A38,'WEEKLY DATA'!$C$9:$GQ$1345,116)</f>
        <v>315</v>
      </c>
      <c r="X38" s="9">
        <v>295</v>
      </c>
      <c r="Y38" s="13">
        <v>343</v>
      </c>
      <c r="Z38" s="9">
        <f>VLOOKUP($A38,'WEEKLY DATA'!$C$9:$GQ$1345,132)</f>
        <v>335</v>
      </c>
      <c r="AA38" s="9">
        <v>340</v>
      </c>
      <c r="AB38" s="13">
        <v>361</v>
      </c>
      <c r="AC38" s="9">
        <f>VLOOKUP($A38,'WEEKLY DATA'!$C$9:$GQ$1345,148)</f>
        <v>300</v>
      </c>
      <c r="AD38" s="9">
        <v>295</v>
      </c>
      <c r="AE38" s="13">
        <v>346</v>
      </c>
      <c r="AF38" s="9">
        <f>VLOOKUP($A38,'WEEKLY DATA'!$C$9:$GQ$1345,164)</f>
        <v>325</v>
      </c>
      <c r="AG38" s="9">
        <v>345</v>
      </c>
      <c r="AH38" s="13">
        <v>348</v>
      </c>
      <c r="AI38" s="9">
        <f>VLOOKUP($A38,'WEEKLY DATA'!$C$9:$GQ$1345,184)</f>
        <v>445</v>
      </c>
      <c r="AJ38" s="9">
        <v>435</v>
      </c>
      <c r="AK38" s="13">
        <v>455</v>
      </c>
      <c r="AM38" s="14">
        <f t="shared" si="0"/>
        <v>9</v>
      </c>
    </row>
    <row r="39" spans="1:39" x14ac:dyDescent="0.35">
      <c r="A39" s="11">
        <f t="shared" si="1"/>
        <v>45912</v>
      </c>
      <c r="B39" s="8">
        <f>VLOOKUP($A39,'WEEKLY DATA'!$C$9:$GQ$1345,4)</f>
        <v>390</v>
      </c>
      <c r="C39" s="1">
        <v>300</v>
      </c>
      <c r="D39" s="13">
        <v>384</v>
      </c>
      <c r="E39" s="8">
        <f>VLOOKUP($A39,'WEEKLY DATA'!$C$9:$GQ$1345,20)</f>
        <v>315</v>
      </c>
      <c r="F39" s="8">
        <v>330</v>
      </c>
      <c r="G39" s="13">
        <v>372</v>
      </c>
      <c r="H39" s="8">
        <f>VLOOKUP($A39,'WEEKLY DATA'!$C$9:$GQ$1345,36)</f>
        <v>315</v>
      </c>
      <c r="I39" s="8">
        <v>315</v>
      </c>
      <c r="J39" s="13">
        <v>328</v>
      </c>
      <c r="K39" s="8">
        <f>VLOOKUP($A39,'WEEKLY DATA'!$C$9:$GQ$1345,52)</f>
        <v>330</v>
      </c>
      <c r="L39" s="8">
        <v>315</v>
      </c>
      <c r="M39" s="13">
        <v>324</v>
      </c>
      <c r="N39" s="8">
        <f>VLOOKUP($A39,'WEEKLY DATA'!$C$9:$GQ$1345,68)</f>
        <v>340</v>
      </c>
      <c r="O39" s="8">
        <v>330</v>
      </c>
      <c r="P39" s="13">
        <v>352</v>
      </c>
      <c r="Q39" s="8">
        <f>VLOOKUP($A39,'WEEKLY DATA'!$C$9:$GQ$1345,84)</f>
        <v>335</v>
      </c>
      <c r="R39" s="8">
        <v>320</v>
      </c>
      <c r="S39" s="13">
        <v>343</v>
      </c>
      <c r="T39" s="8">
        <f>VLOOKUP($A39,'WEEKLY DATA'!$C$9:$GQ$1345,100)</f>
        <v>355</v>
      </c>
      <c r="U39" s="8">
        <v>350</v>
      </c>
      <c r="V39" s="13">
        <v>364</v>
      </c>
      <c r="W39" s="9">
        <f>VLOOKUP($A39,'WEEKLY DATA'!$C$9:$GQ$1345,116)</f>
        <v>310</v>
      </c>
      <c r="X39" s="9">
        <v>305</v>
      </c>
      <c r="Y39" s="13">
        <v>338</v>
      </c>
      <c r="Z39" s="9">
        <f>VLOOKUP($A39,'WEEKLY DATA'!$C$9:$GQ$1345,132)</f>
        <v>330</v>
      </c>
      <c r="AA39" s="9">
        <v>340</v>
      </c>
      <c r="AB39" s="13">
        <v>356</v>
      </c>
      <c r="AC39" s="9">
        <f>VLOOKUP($A39,'WEEKLY DATA'!$C$9:$GQ$1345,148)</f>
        <v>295</v>
      </c>
      <c r="AD39" s="9">
        <v>300</v>
      </c>
      <c r="AE39" s="13">
        <v>346</v>
      </c>
      <c r="AF39" s="9">
        <f>VLOOKUP($A39,'WEEKLY DATA'!$C$9:$GQ$1345,164)</f>
        <v>320</v>
      </c>
      <c r="AG39" s="9">
        <v>350</v>
      </c>
      <c r="AH39" s="13">
        <v>347</v>
      </c>
      <c r="AI39" s="9">
        <f>VLOOKUP($A39,'WEEKLY DATA'!$C$9:$GQ$1345,184)</f>
        <v>445</v>
      </c>
      <c r="AJ39" s="9">
        <v>440</v>
      </c>
      <c r="AK39" s="13">
        <v>457</v>
      </c>
      <c r="AM39" s="14">
        <f t="shared" si="0"/>
        <v>9</v>
      </c>
    </row>
    <row r="40" spans="1:39" x14ac:dyDescent="0.35">
      <c r="A40" s="11">
        <f t="shared" si="1"/>
        <v>45919</v>
      </c>
      <c r="B40" s="8">
        <f>VLOOKUP($A40,'WEEKLY DATA'!$C$9:$GQ$1345,4)</f>
        <v>385</v>
      </c>
      <c r="C40" s="1">
        <v>300</v>
      </c>
      <c r="D40" s="13">
        <v>389</v>
      </c>
      <c r="E40" s="8">
        <f>VLOOKUP($A40,'WEEKLY DATA'!$C$9:$GQ$1345,20)</f>
        <v>315</v>
      </c>
      <c r="F40" s="8">
        <v>335</v>
      </c>
      <c r="G40" s="13">
        <v>371.5</v>
      </c>
      <c r="H40" s="8">
        <f>VLOOKUP($A40,'WEEKLY DATA'!$C$9:$GQ$1345,36)</f>
        <v>315</v>
      </c>
      <c r="I40" s="8">
        <v>320</v>
      </c>
      <c r="J40" s="13">
        <v>333</v>
      </c>
      <c r="K40" s="8">
        <f>VLOOKUP($A40,'WEEKLY DATA'!$C$9:$GQ$1345,52)</f>
        <v>325</v>
      </c>
      <c r="L40" s="8">
        <v>315</v>
      </c>
      <c r="M40" s="13">
        <v>325.5</v>
      </c>
      <c r="N40" s="8">
        <f>VLOOKUP($A40,'WEEKLY DATA'!$C$9:$GQ$1345,68)</f>
        <v>340</v>
      </c>
      <c r="O40" s="8">
        <v>335</v>
      </c>
      <c r="P40" s="13">
        <v>357</v>
      </c>
      <c r="Q40" s="8">
        <f>VLOOKUP($A40,'WEEKLY DATA'!$C$9:$GQ$1345,84)</f>
        <v>330</v>
      </c>
      <c r="R40" s="8">
        <v>330</v>
      </c>
      <c r="S40" s="13">
        <v>347.5</v>
      </c>
      <c r="T40" s="8">
        <f>VLOOKUP($A40,'WEEKLY DATA'!$C$9:$GQ$1345,100)</f>
        <v>350</v>
      </c>
      <c r="U40" s="8">
        <v>355</v>
      </c>
      <c r="V40" s="13">
        <v>367.5</v>
      </c>
      <c r="W40" s="9">
        <f>VLOOKUP($A40,'WEEKLY DATA'!$C$9:$GQ$1345,116)</f>
        <v>305</v>
      </c>
      <c r="X40" s="9">
        <v>310</v>
      </c>
      <c r="Y40" s="13">
        <v>338</v>
      </c>
      <c r="Z40" s="9">
        <f>VLOOKUP($A40,'WEEKLY DATA'!$C$9:$GQ$1345,132)</f>
        <v>330</v>
      </c>
      <c r="AA40" s="9">
        <v>350</v>
      </c>
      <c r="AB40" s="13">
        <v>359.5</v>
      </c>
      <c r="AC40" s="9">
        <f>VLOOKUP($A40,'WEEKLY DATA'!$C$9:$GQ$1345,148)</f>
        <v>290</v>
      </c>
      <c r="AD40" s="9">
        <v>315</v>
      </c>
      <c r="AE40" s="13">
        <v>345.5</v>
      </c>
      <c r="AF40" s="9">
        <f>VLOOKUP($A40,'WEEKLY DATA'!$C$9:$GQ$1345,164)</f>
        <v>315</v>
      </c>
      <c r="AG40" s="9">
        <v>355</v>
      </c>
      <c r="AH40" s="13">
        <v>348</v>
      </c>
      <c r="AI40" s="9">
        <f>VLOOKUP($A40,'WEEKLY DATA'!$C$9:$GQ$1345,184)</f>
        <v>440</v>
      </c>
      <c r="AJ40" s="9">
        <v>445</v>
      </c>
      <c r="AK40" s="13">
        <v>460.5</v>
      </c>
      <c r="AM40" s="14">
        <f t="shared" si="0"/>
        <v>9</v>
      </c>
    </row>
    <row r="41" spans="1:39" x14ac:dyDescent="0.35">
      <c r="A41" s="11">
        <f t="shared" si="1"/>
        <v>45926</v>
      </c>
      <c r="B41" s="8">
        <f>VLOOKUP($A41,'WEEKLY DATA'!$C$9:$GQ$1345,4)</f>
        <v>385</v>
      </c>
      <c r="C41" s="1">
        <v>335</v>
      </c>
      <c r="D41" s="13">
        <v>395</v>
      </c>
      <c r="E41" s="8">
        <f>VLOOKUP($A41,'WEEKLY DATA'!$C$9:$GQ$1345,20)</f>
        <v>315</v>
      </c>
      <c r="F41" s="8">
        <v>332.5</v>
      </c>
      <c r="G41" s="13">
        <v>369.5</v>
      </c>
      <c r="H41" s="8">
        <f>VLOOKUP($A41,'WEEKLY DATA'!$C$9:$GQ$1345,36)</f>
        <v>315</v>
      </c>
      <c r="I41" s="8">
        <v>320</v>
      </c>
      <c r="J41" s="13">
        <v>335</v>
      </c>
      <c r="K41" s="8">
        <f>VLOOKUP($A41,'WEEKLY DATA'!$C$9:$GQ$1345,52)</f>
        <v>322.5</v>
      </c>
      <c r="L41" s="8">
        <v>305</v>
      </c>
      <c r="M41" s="13">
        <v>326</v>
      </c>
      <c r="N41" s="8">
        <f>VLOOKUP($A41,'WEEKLY DATA'!$C$9:$GQ$1345,68)</f>
        <v>340</v>
      </c>
      <c r="O41" s="8">
        <v>340</v>
      </c>
      <c r="P41" s="13">
        <v>359</v>
      </c>
      <c r="Q41" s="8">
        <f>VLOOKUP($A41,'WEEKLY DATA'!$C$9:$GQ$1345,84)</f>
        <v>330</v>
      </c>
      <c r="R41" s="8">
        <v>332.5</v>
      </c>
      <c r="S41" s="13">
        <v>345</v>
      </c>
      <c r="T41" s="8">
        <f>VLOOKUP($A41,'WEEKLY DATA'!$C$9:$GQ$1345,100)</f>
        <v>350</v>
      </c>
      <c r="U41" s="8">
        <v>357.5</v>
      </c>
      <c r="V41" s="13">
        <v>370.5</v>
      </c>
      <c r="W41" s="9">
        <f>VLOOKUP($A41,'WEEKLY DATA'!$C$9:$GQ$1345,116)</f>
        <v>302.5</v>
      </c>
      <c r="X41" s="9">
        <v>315</v>
      </c>
      <c r="Y41" s="13">
        <v>340</v>
      </c>
      <c r="Z41" s="9">
        <f>VLOOKUP($A41,'WEEKLY DATA'!$C$9:$GQ$1345,132)</f>
        <v>330</v>
      </c>
      <c r="AA41" s="9">
        <v>355</v>
      </c>
      <c r="AB41" s="13">
        <v>364</v>
      </c>
      <c r="AC41" s="9">
        <f>VLOOKUP($A41,'WEEKLY DATA'!$C$9:$GQ$1345,148)</f>
        <v>285</v>
      </c>
      <c r="AD41" s="9">
        <v>317.5</v>
      </c>
      <c r="AE41" s="13">
        <v>349.5</v>
      </c>
      <c r="AF41" s="9">
        <f>VLOOKUP($A41,'WEEKLY DATA'!$C$9:$GQ$1345,164)</f>
        <v>315</v>
      </c>
      <c r="AG41" s="9">
        <v>352.5</v>
      </c>
      <c r="AH41" s="13">
        <v>349</v>
      </c>
      <c r="AI41" s="9">
        <f>VLOOKUP($A41,'WEEKLY DATA'!$C$9:$GQ$1345,184)</f>
        <v>440</v>
      </c>
      <c r="AJ41" s="9">
        <v>447.5</v>
      </c>
      <c r="AK41" s="13">
        <v>463</v>
      </c>
      <c r="AM41" s="14">
        <f t="shared" si="0"/>
        <v>9</v>
      </c>
    </row>
    <row r="42" spans="1:39" x14ac:dyDescent="0.35">
      <c r="A42" s="11">
        <f t="shared" si="1"/>
        <v>45933</v>
      </c>
      <c r="B42" s="8">
        <f>VLOOKUP($A42,'WEEKLY DATA'!$C$9:$GQ$1345,4)</f>
        <v>385</v>
      </c>
      <c r="C42" s="1">
        <v>370</v>
      </c>
      <c r="D42" s="13">
        <v>401</v>
      </c>
      <c r="E42" s="8">
        <f>VLOOKUP($A42,'WEEKLY DATA'!$C$9:$GQ$1345,20)</f>
        <v>315</v>
      </c>
      <c r="F42" s="8">
        <v>330</v>
      </c>
      <c r="G42" s="13">
        <v>366</v>
      </c>
      <c r="H42" s="8">
        <f>VLOOKUP($A42,'WEEKLY DATA'!$C$9:$GQ$1345,36)</f>
        <v>315</v>
      </c>
      <c r="I42" s="8">
        <v>320</v>
      </c>
      <c r="J42" s="13">
        <v>339</v>
      </c>
      <c r="K42" s="8">
        <f>VLOOKUP($A42,'WEEKLY DATA'!$C$9:$GQ$1345,52)</f>
        <v>320</v>
      </c>
      <c r="L42" s="8">
        <v>295</v>
      </c>
      <c r="M42" s="13">
        <v>326</v>
      </c>
      <c r="N42" s="8">
        <f>VLOOKUP($A42,'WEEKLY DATA'!$C$9:$GQ$1345,68)</f>
        <v>340</v>
      </c>
      <c r="O42" s="8">
        <v>345</v>
      </c>
      <c r="P42" s="13">
        <v>359</v>
      </c>
      <c r="Q42" s="8">
        <f>VLOOKUP($A42,'WEEKLY DATA'!$C$9:$GQ$1345,84)</f>
        <v>330</v>
      </c>
      <c r="R42" s="8">
        <v>335</v>
      </c>
      <c r="S42" s="13">
        <v>344</v>
      </c>
      <c r="T42" s="8">
        <f>VLOOKUP($A42,'WEEKLY DATA'!$C$9:$GQ$1345,100)</f>
        <v>350</v>
      </c>
      <c r="U42" s="8">
        <v>360</v>
      </c>
      <c r="V42" s="13">
        <v>372</v>
      </c>
      <c r="W42" s="9">
        <f>VLOOKUP($A42,'WEEKLY DATA'!$C$9:$GQ$1345,116)</f>
        <v>300</v>
      </c>
      <c r="X42" s="9">
        <v>320</v>
      </c>
      <c r="Y42" s="13">
        <v>343</v>
      </c>
      <c r="Z42" s="9">
        <f>VLOOKUP($A42,'WEEKLY DATA'!$C$9:$GQ$1345,132)</f>
        <v>330</v>
      </c>
      <c r="AA42" s="9">
        <v>360</v>
      </c>
      <c r="AB42" s="13">
        <v>367</v>
      </c>
      <c r="AC42" s="9">
        <f>VLOOKUP($A42,'WEEKLY DATA'!$C$9:$GQ$1345,148)</f>
        <v>280</v>
      </c>
      <c r="AD42" s="9">
        <v>320</v>
      </c>
      <c r="AE42" s="13">
        <v>352</v>
      </c>
      <c r="AF42" s="9">
        <f>VLOOKUP($A42,'WEEKLY DATA'!$C$9:$GQ$1345,164)</f>
        <v>315</v>
      </c>
      <c r="AG42" s="9">
        <v>350</v>
      </c>
      <c r="AH42" s="13">
        <v>351</v>
      </c>
      <c r="AI42" s="9">
        <f>VLOOKUP($A42,'WEEKLY DATA'!$C$9:$GQ$1345,184)</f>
        <v>440</v>
      </c>
      <c r="AJ42" s="9">
        <v>450</v>
      </c>
      <c r="AK42" s="13">
        <v>464</v>
      </c>
      <c r="AM42" s="14">
        <f t="shared" si="0"/>
        <v>10</v>
      </c>
    </row>
    <row r="43" spans="1:39" x14ac:dyDescent="0.3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3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3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3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3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3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3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3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3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3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3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3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35">
      <c r="A55" s="20"/>
      <c r="B55" s="8"/>
      <c r="C55" s="1"/>
      <c r="E55" s="8"/>
      <c r="F55" s="9"/>
      <c r="H55" s="8"/>
      <c r="I55" s="9"/>
      <c r="J55" s="13"/>
      <c r="K55" s="8"/>
      <c r="N55" s="8"/>
      <c r="Q55" s="8"/>
      <c r="T55" s="8"/>
      <c r="W55" s="9"/>
      <c r="Z55" s="9"/>
      <c r="AC55" s="9"/>
      <c r="AF55" s="9"/>
      <c r="AI55" s="9"/>
    </row>
    <row r="56" spans="1:39" x14ac:dyDescent="0.35">
      <c r="A56" s="20"/>
      <c r="C56" s="1"/>
      <c r="F56" s="9"/>
      <c r="I56" s="9"/>
    </row>
    <row r="57" spans="1:39" x14ac:dyDescent="0.35">
      <c r="A57" s="11"/>
      <c r="C57" s="1"/>
      <c r="F57" s="9"/>
      <c r="I57" s="9"/>
    </row>
    <row r="58" spans="1:39" x14ac:dyDescent="0.35">
      <c r="A58" s="11"/>
      <c r="C58" s="1"/>
      <c r="F58" s="9"/>
      <c r="I58" s="9"/>
    </row>
    <row r="59" spans="1:39" x14ac:dyDescent="0.35">
      <c r="C59" s="1"/>
      <c r="F59" s="9"/>
      <c r="I59" s="9"/>
    </row>
    <row r="60" spans="1:39" x14ac:dyDescent="0.35">
      <c r="C60" s="1"/>
      <c r="F60" s="9"/>
      <c r="I60" s="9"/>
    </row>
    <row r="61" spans="1:39" x14ac:dyDescent="0.35">
      <c r="C61" s="1"/>
      <c r="F61" s="9"/>
      <c r="I61" s="9"/>
    </row>
    <row r="62" spans="1:39" x14ac:dyDescent="0.35">
      <c r="C62" s="1"/>
      <c r="F62" s="9"/>
      <c r="I62" s="9"/>
    </row>
    <row r="63" spans="1:39" x14ac:dyDescent="0.35">
      <c r="C63" s="1"/>
      <c r="F63" s="9"/>
      <c r="I63" s="9"/>
    </row>
    <row r="64" spans="1:39" x14ac:dyDescent="0.35">
      <c r="C64" s="1"/>
      <c r="F64" s="9"/>
      <c r="I64" s="9"/>
    </row>
    <row r="65" spans="3:9" x14ac:dyDescent="0.35">
      <c r="C65" s="1"/>
      <c r="F65" s="9"/>
      <c r="I65" s="9"/>
    </row>
    <row r="66" spans="3:9" x14ac:dyDescent="0.35">
      <c r="C66" s="1"/>
      <c r="F66" s="9"/>
      <c r="I66" s="9"/>
    </row>
    <row r="67" spans="3:9" x14ac:dyDescent="0.35">
      <c r="C67" s="1"/>
      <c r="F67" s="9"/>
      <c r="I67" s="9"/>
    </row>
    <row r="68" spans="3:9" x14ac:dyDescent="0.35">
      <c r="C68" s="1"/>
      <c r="F68" s="9"/>
      <c r="I68" s="9"/>
    </row>
    <row r="69" spans="3:9" x14ac:dyDescent="0.35">
      <c r="F69" s="9"/>
      <c r="I69" s="9"/>
    </row>
    <row r="70" spans="3:9" x14ac:dyDescent="0.3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D34" sqref="D34"/>
    </sheetView>
  </sheetViews>
  <sheetFormatPr defaultColWidth="9.36328125" defaultRowHeight="14.5" x14ac:dyDescent="0.35"/>
  <cols>
    <col min="1" max="1" width="13.54296875" style="64" customWidth="1"/>
    <col min="2" max="2" width="9" style="64" customWidth="1"/>
    <col min="3" max="3" width="7.6328125" style="64" customWidth="1"/>
    <col min="4" max="4" width="7.08984375" style="64" customWidth="1"/>
    <col min="5" max="5" width="8.54296875" style="64" customWidth="1"/>
    <col min="6" max="6" width="9.36328125" style="64" customWidth="1"/>
    <col min="7" max="7" width="8.36328125" style="64" customWidth="1"/>
    <col min="8" max="8" width="8.90625" style="64" customWidth="1"/>
    <col min="9" max="9" width="8.36328125" style="64" customWidth="1"/>
    <col min="10" max="10" width="7.54296875" style="64" customWidth="1"/>
    <col min="11" max="11" width="8.36328125" style="64" customWidth="1"/>
    <col min="12" max="15" width="9.36328125" style="64"/>
    <col min="16" max="16" width="9.453125" style="64" customWidth="1"/>
    <col min="17" max="16384" width="9.3632812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60" t="s">
        <v>75</v>
      </c>
      <c r="B20" s="260"/>
      <c r="C20" s="260"/>
      <c r="D20" s="260"/>
      <c r="E20" s="260"/>
      <c r="F20" s="260"/>
      <c r="G20" s="260"/>
      <c r="H20" s="260"/>
      <c r="I20" s="260"/>
      <c r="J20" s="260"/>
      <c r="K20" s="260"/>
      <c r="L20" s="260"/>
      <c r="M20" s="260"/>
      <c r="N20" s="260"/>
      <c r="O20" s="260"/>
      <c r="P20" s="260"/>
    </row>
    <row r="21" spans="1:16" x14ac:dyDescent="0.35">
      <c r="A21" s="260"/>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A24" sqref="A24"/>
    </sheetView>
  </sheetViews>
  <sheetFormatPr defaultColWidth="9.36328125" defaultRowHeight="14.5" x14ac:dyDescent="0.35"/>
  <cols>
    <col min="1" max="1" width="13.54296875" style="64" customWidth="1"/>
    <col min="2" max="2" width="9" style="64" customWidth="1"/>
    <col min="3" max="3" width="7.6328125" style="64" customWidth="1"/>
    <col min="4" max="4" width="7.08984375" style="64" customWidth="1"/>
    <col min="5" max="5" width="8.54296875" style="64" customWidth="1"/>
    <col min="6" max="6" width="9.36328125" style="64" customWidth="1"/>
    <col min="7" max="7" width="8.36328125" style="64" customWidth="1"/>
    <col min="8" max="8" width="8.90625" style="64" customWidth="1"/>
    <col min="9" max="9" width="8.36328125" style="64" customWidth="1"/>
    <col min="10" max="10" width="7.54296875" style="64" customWidth="1"/>
    <col min="11" max="11" width="8.36328125" style="64" customWidth="1"/>
    <col min="12" max="15" width="9.36328125" style="64"/>
    <col min="16" max="16" width="9.453125" style="64" customWidth="1"/>
    <col min="17" max="16384" width="9.3632812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60" t="s">
        <v>75</v>
      </c>
      <c r="B20" s="260"/>
      <c r="C20" s="260"/>
      <c r="D20" s="260"/>
      <c r="E20" s="260"/>
      <c r="F20" s="260"/>
      <c r="G20" s="260"/>
      <c r="H20" s="260"/>
      <c r="I20" s="260"/>
      <c r="J20" s="260"/>
      <c r="K20" s="260"/>
      <c r="L20" s="260"/>
      <c r="M20" s="260"/>
      <c r="N20" s="260"/>
      <c r="O20" s="260"/>
      <c r="P20" s="260"/>
    </row>
    <row r="21" spans="1:16" x14ac:dyDescent="0.35">
      <c r="A21" s="260"/>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A24" sqref="A24"/>
    </sheetView>
  </sheetViews>
  <sheetFormatPr defaultColWidth="9.36328125" defaultRowHeight="14.5" x14ac:dyDescent="0.35"/>
  <cols>
    <col min="1" max="1" width="13.54296875" style="64" customWidth="1"/>
    <col min="2" max="2" width="9" style="64" customWidth="1"/>
    <col min="3" max="3" width="7.6328125" style="64" customWidth="1"/>
    <col min="4" max="4" width="7.08984375" style="64" customWidth="1"/>
    <col min="5" max="5" width="8.54296875" style="64" customWidth="1"/>
    <col min="6" max="6" width="9.36328125" style="64" customWidth="1"/>
    <col min="7" max="7" width="8.36328125" style="64" customWidth="1"/>
    <col min="8" max="8" width="8.90625" style="64" customWidth="1"/>
    <col min="9" max="9" width="8.36328125" style="64" customWidth="1"/>
    <col min="10" max="10" width="7.54296875" style="64" customWidth="1"/>
    <col min="11" max="11" width="8.36328125" style="64" customWidth="1"/>
    <col min="12" max="15" width="9.36328125" style="64"/>
    <col min="16" max="16" width="9.453125" style="64" customWidth="1"/>
    <col min="17" max="16384" width="9.3632812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60" t="s">
        <v>75</v>
      </c>
      <c r="B20" s="260"/>
      <c r="C20" s="260"/>
      <c r="D20" s="260"/>
      <c r="E20" s="260"/>
      <c r="F20" s="260"/>
      <c r="G20" s="260"/>
      <c r="H20" s="260"/>
      <c r="I20" s="260"/>
      <c r="J20" s="260"/>
      <c r="K20" s="260"/>
      <c r="L20" s="260"/>
      <c r="M20" s="260"/>
      <c r="N20" s="260"/>
      <c r="O20" s="260"/>
      <c r="P20" s="260"/>
    </row>
    <row r="21" spans="1:16" x14ac:dyDescent="0.35">
      <c r="A21" s="260"/>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F27" sqref="F27"/>
    </sheetView>
  </sheetViews>
  <sheetFormatPr defaultColWidth="9.36328125" defaultRowHeight="14.5" x14ac:dyDescent="0.35"/>
  <cols>
    <col min="1" max="1" width="13.54296875" style="64" customWidth="1"/>
    <col min="2" max="2" width="9" style="64" customWidth="1"/>
    <col min="3" max="3" width="7.6328125" style="64" customWidth="1"/>
    <col min="4" max="4" width="7.08984375" style="64" customWidth="1"/>
    <col min="5" max="5" width="8.54296875" style="64" customWidth="1"/>
    <col min="6" max="6" width="9.36328125" style="64" customWidth="1"/>
    <col min="7" max="7" width="8.36328125" style="64" customWidth="1"/>
    <col min="8" max="8" width="8.90625" style="64" customWidth="1"/>
    <col min="9" max="9" width="8.36328125" style="64" customWidth="1"/>
    <col min="10" max="10" width="7.54296875" style="64" customWidth="1"/>
    <col min="11" max="11" width="8.36328125" style="64" customWidth="1"/>
    <col min="12" max="15" width="9.36328125" style="64"/>
    <col min="16" max="16" width="9.453125" style="64" customWidth="1"/>
    <col min="17" max="16384" width="9.36328125" style="64"/>
  </cols>
  <sheetData>
    <row r="2" spans="2:2" ht="22.5" x14ac:dyDescent="0.35">
      <c r="B2" s="75"/>
    </row>
    <row r="3" spans="2:2" ht="22.5" customHeight="1" x14ac:dyDescent="0.35">
      <c r="B3" s="55"/>
    </row>
    <row r="4" spans="2:2" ht="15.5" x14ac:dyDescent="0.35">
      <c r="B4" s="53"/>
    </row>
    <row r="5" spans="2:2" x14ac:dyDescent="0.35">
      <c r="B5" s="54"/>
    </row>
    <row r="6" spans="2:2" x14ac:dyDescent="0.35">
      <c r="B6" s="54"/>
    </row>
    <row r="7" spans="2:2" x14ac:dyDescent="0.35">
      <c r="B7" s="54"/>
    </row>
    <row r="8" spans="2:2" x14ac:dyDescent="0.35">
      <c r="B8" s="54"/>
    </row>
    <row r="9" spans="2:2" x14ac:dyDescent="0.35">
      <c r="B9" s="54"/>
    </row>
    <row r="10" spans="2:2" x14ac:dyDescent="0.35">
      <c r="B10" s="54"/>
    </row>
    <row r="11" spans="2:2" x14ac:dyDescent="0.35">
      <c r="B11" s="54"/>
    </row>
    <row r="12" spans="2:2" x14ac:dyDescent="0.35">
      <c r="B12" s="54"/>
    </row>
    <row r="13" spans="2:2" x14ac:dyDescent="0.35">
      <c r="B13" s="54"/>
    </row>
    <row r="14" spans="2:2" x14ac:dyDescent="0.35">
      <c r="B14" s="54"/>
    </row>
    <row r="15" spans="2:2" x14ac:dyDescent="0.35">
      <c r="B15" s="54"/>
    </row>
    <row r="16" spans="2:2" x14ac:dyDescent="0.35">
      <c r="B16" s="54"/>
    </row>
    <row r="17" spans="1:16" x14ac:dyDescent="0.35">
      <c r="B17" s="54"/>
    </row>
    <row r="18" spans="1:16" x14ac:dyDescent="0.35">
      <c r="B18" s="54"/>
    </row>
    <row r="20" spans="1:16" x14ac:dyDescent="0.35">
      <c r="A20" s="260" t="s">
        <v>75</v>
      </c>
      <c r="B20" s="260"/>
      <c r="C20" s="260"/>
      <c r="D20" s="260"/>
      <c r="E20" s="260"/>
      <c r="F20" s="260"/>
      <c r="G20" s="260"/>
      <c r="H20" s="260"/>
      <c r="I20" s="260"/>
      <c r="J20" s="260"/>
      <c r="K20" s="260"/>
      <c r="L20" s="260"/>
      <c r="M20" s="260"/>
      <c r="N20" s="260"/>
      <c r="O20" s="260"/>
      <c r="P20" s="260"/>
    </row>
    <row r="21" spans="1:16" x14ac:dyDescent="0.35">
      <c r="A21" s="260"/>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83b1962af5ba68baba10aea4568442d1">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9785133c2ca02ad944cfe58e37fd9cb5"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C9890E3C-F928-47CE-B21F-86AC2D2A6C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2025-10-02T05:41:10Z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