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E640AD8B-D94D-4FEC-9F8B-1DFCECC9BA4B}" xr6:coauthVersionLast="47" xr6:coauthVersionMax="47" xr10:uidLastSave="{00000000-0000-0000-0000-000000000000}"/>
  <bookViews>
    <workbookView xWindow="-110" yWindow="-110" windowWidth="19420" windowHeight="11500" xr2:uid="{807A1EB7-9FBC-42D9-82D4-D6DBF5E300D8}"/>
  </bookViews>
  <sheets>
    <sheet name="NSW" sheetId="2" r:id="rId1"/>
    <sheet name="NSW Monthly" sheetId="1" r:id="rId2"/>
    <sheet name="NSW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NSW!$A$1:$G$48</definedName>
    <definedName name="_xlnm.Print_Area" localSheetId="1">'NSW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F47" i="2"/>
  <c r="E47" i="2"/>
  <c r="D47" i="2"/>
  <c r="G41" i="2"/>
  <c r="F41" i="2"/>
  <c r="E41" i="2"/>
  <c r="D41" i="2"/>
  <c r="G32" i="2"/>
  <c r="F32" i="2"/>
  <c r="E32" i="2"/>
  <c r="D32" i="2"/>
  <c r="E27" i="2"/>
  <c r="D26" i="2"/>
  <c r="G23" i="2"/>
  <c r="F23" i="2"/>
  <c r="E23" i="2"/>
  <c r="D23" i="2"/>
  <c r="B23" i="2"/>
  <c r="G26" i="2"/>
  <c r="F26" i="2"/>
  <c r="E26" i="2"/>
  <c r="E15" i="2"/>
  <c r="G14" i="2"/>
  <c r="E14" i="2"/>
  <c r="E11" i="2"/>
  <c r="D11" i="2"/>
  <c r="G11" i="2"/>
  <c r="F15" i="2"/>
  <c r="D15" i="2"/>
  <c r="F14" i="2"/>
  <c r="D14" i="2"/>
  <c r="R44" i="1"/>
  <c r="J44" i="1"/>
  <c r="F44" i="1"/>
  <c r="R41" i="1"/>
  <c r="N41" i="1"/>
  <c r="J41" i="1"/>
  <c r="R38" i="1"/>
  <c r="N38" i="1"/>
  <c r="J38" i="1"/>
  <c r="F38" i="1"/>
  <c r="R35" i="1"/>
  <c r="J35" i="1"/>
  <c r="F35" i="1"/>
  <c r="R32" i="1"/>
  <c r="N32" i="1"/>
  <c r="F32" i="1"/>
  <c r="R29" i="1"/>
  <c r="N29" i="1"/>
  <c r="J29" i="1"/>
  <c r="R26" i="1"/>
  <c r="N26" i="1"/>
  <c r="J26" i="1"/>
  <c r="F26" i="1"/>
  <c r="R23" i="1"/>
  <c r="J23" i="1"/>
  <c r="F23" i="1"/>
  <c r="R20" i="1"/>
  <c r="N20" i="1"/>
  <c r="J20" i="1"/>
  <c r="E21" i="1"/>
  <c r="E24" i="1" s="1"/>
  <c r="R17" i="1"/>
  <c r="N17" i="1"/>
  <c r="J17" i="1"/>
  <c r="F17" i="1"/>
  <c r="R14" i="1"/>
  <c r="M15" i="1"/>
  <c r="M18" i="1" s="1"/>
  <c r="J14" i="1"/>
  <c r="F14" i="1"/>
  <c r="D15" i="1"/>
  <c r="M12" i="1"/>
  <c r="L12" i="1"/>
  <c r="L15" i="1" s="1"/>
  <c r="D12" i="1"/>
  <c r="F12" i="1" s="1"/>
  <c r="Q12" i="1"/>
  <c r="Q15" i="1" s="1"/>
  <c r="Q18" i="1" s="1"/>
  <c r="R11" i="1"/>
  <c r="N11" i="1"/>
  <c r="I12" i="1"/>
  <c r="I15" i="1" s="1"/>
  <c r="J11" i="1"/>
  <c r="E12" i="1"/>
  <c r="E15" i="1" s="1"/>
  <c r="E18" i="1" s="1"/>
  <c r="F11" i="1"/>
  <c r="D18" i="1" l="1"/>
  <c r="F15" i="1"/>
  <c r="Q21" i="1"/>
  <c r="Q24" i="1" s="1"/>
  <c r="N15" i="1"/>
  <c r="I18" i="1"/>
  <c r="I21" i="1" s="1"/>
  <c r="I24" i="1" s="1"/>
  <c r="I27" i="1" s="1"/>
  <c r="I30" i="1" s="1"/>
  <c r="I33" i="1" s="1"/>
  <c r="I36" i="1" s="1"/>
  <c r="I39" i="1" s="1"/>
  <c r="I42" i="1" s="1"/>
  <c r="I45" i="1" s="1"/>
  <c r="I47" i="1" s="1"/>
  <c r="I49" i="1" s="1"/>
  <c r="Q27" i="1"/>
  <c r="Q30" i="1" s="1"/>
  <c r="Q33" i="1" s="1"/>
  <c r="Q36" i="1" s="1"/>
  <c r="Q39" i="1" s="1"/>
  <c r="Q42" i="1" s="1"/>
  <c r="Q45" i="1" s="1"/>
  <c r="Q47" i="1" s="1"/>
  <c r="Q49" i="1" s="1"/>
  <c r="E33" i="1"/>
  <c r="E36" i="1" s="1"/>
  <c r="E39" i="1" s="1"/>
  <c r="E42" i="1" s="1"/>
  <c r="E45" i="1" s="1"/>
  <c r="E47" i="1" s="1"/>
  <c r="E49" i="1" s="1"/>
  <c r="P12" i="1"/>
  <c r="M21" i="1"/>
  <c r="M24" i="1" s="1"/>
  <c r="M27" i="1" s="1"/>
  <c r="M30" i="1" s="1"/>
  <c r="M33" i="1" s="1"/>
  <c r="M36" i="1" s="1"/>
  <c r="M39" i="1" s="1"/>
  <c r="M42" i="1" s="1"/>
  <c r="M45" i="1" s="1"/>
  <c r="M47" i="1" s="1"/>
  <c r="M49" i="1" s="1"/>
  <c r="E27" i="1"/>
  <c r="E30" i="1" s="1"/>
  <c r="F11" i="2"/>
  <c r="D27" i="2"/>
  <c r="F41" i="1"/>
  <c r="N35" i="1"/>
  <c r="G15" i="2"/>
  <c r="N12" i="1"/>
  <c r="N44" i="1"/>
  <c r="L18" i="1"/>
  <c r="F27" i="2"/>
  <c r="G27" i="2"/>
  <c r="F20" i="1"/>
  <c r="N23" i="1"/>
  <c r="N14" i="1"/>
  <c r="F29" i="1"/>
  <c r="J32" i="1"/>
  <c r="H12" i="1"/>
  <c r="L21" i="1" l="1"/>
  <c r="N18" i="1"/>
  <c r="J12" i="1"/>
  <c r="H15" i="1"/>
  <c r="R12" i="1"/>
  <c r="P15" i="1"/>
  <c r="D21" i="1"/>
  <c r="F18" i="1"/>
  <c r="F21" i="1" l="1"/>
  <c r="D24" i="1"/>
  <c r="R15" i="1"/>
  <c r="P18" i="1"/>
  <c r="J15" i="1"/>
  <c r="H18" i="1"/>
  <c r="N21" i="1"/>
  <c r="L24" i="1"/>
  <c r="N24" i="1" l="1"/>
  <c r="L27" i="1"/>
  <c r="J18" i="1"/>
  <c r="H21" i="1"/>
  <c r="R18" i="1"/>
  <c r="P21" i="1"/>
  <c r="D27" i="1"/>
  <c r="F24" i="1"/>
  <c r="F27" i="1" l="1"/>
  <c r="D30" i="1"/>
  <c r="P24" i="1"/>
  <c r="R21" i="1"/>
  <c r="J21" i="1"/>
  <c r="H24" i="1"/>
  <c r="N27" i="1"/>
  <c r="L30" i="1"/>
  <c r="L33" i="1" l="1"/>
  <c r="N30" i="1"/>
  <c r="R24" i="1"/>
  <c r="P27" i="1"/>
  <c r="J24" i="1"/>
  <c r="H27" i="1"/>
  <c r="F30" i="1"/>
  <c r="D33" i="1"/>
  <c r="L36" i="1" l="1"/>
  <c r="N33" i="1"/>
  <c r="F33" i="1"/>
  <c r="D36" i="1"/>
  <c r="J27" i="1"/>
  <c r="H30" i="1"/>
  <c r="R27" i="1"/>
  <c r="P30" i="1"/>
  <c r="J30" i="1" l="1"/>
  <c r="H33" i="1"/>
  <c r="R30" i="1"/>
  <c r="P33" i="1"/>
  <c r="D39" i="1"/>
  <c r="F36" i="1"/>
  <c r="N36" i="1"/>
  <c r="L39" i="1"/>
  <c r="L42" i="1" l="1"/>
  <c r="N39" i="1"/>
  <c r="D42" i="1"/>
  <c r="F39" i="1"/>
  <c r="P36" i="1"/>
  <c r="R33" i="1"/>
  <c r="H36" i="1"/>
  <c r="J33" i="1"/>
  <c r="J36" i="1" l="1"/>
  <c r="H39" i="1"/>
  <c r="R36" i="1"/>
  <c r="P39" i="1"/>
  <c r="F42" i="1"/>
  <c r="D45" i="1"/>
  <c r="N42" i="1"/>
  <c r="L45" i="1"/>
  <c r="L47" i="1" l="1"/>
  <c r="N45" i="1"/>
  <c r="F45" i="1"/>
  <c r="D47" i="1"/>
  <c r="R39" i="1"/>
  <c r="P42" i="1"/>
  <c r="H42" i="1"/>
  <c r="J39" i="1"/>
  <c r="J42" i="1" l="1"/>
  <c r="H45" i="1"/>
  <c r="P45" i="1"/>
  <c r="R42" i="1"/>
  <c r="F47" i="1"/>
  <c r="N47" i="1"/>
  <c r="P47" i="1" l="1"/>
  <c r="R45" i="1"/>
  <c r="J45" i="1"/>
  <c r="H47" i="1"/>
  <c r="J47" i="1" l="1"/>
  <c r="H49" i="1"/>
  <c r="R47" i="1"/>
  <c r="P49" i="1"/>
  <c r="L49" i="1"/>
  <c r="D49" i="1"/>
</calcChain>
</file>

<file path=xl/sharedStrings.xml><?xml version="1.0" encoding="utf-8"?>
<sst xmlns="http://schemas.openxmlformats.org/spreadsheetml/2006/main" count="108" uniqueCount="50">
  <si>
    <t>New South Wales Milk Production</t>
  </si>
  <si>
    <t>(million litres)</t>
  </si>
  <si>
    <t>Inland/Central</t>
  </si>
  <si>
    <t>North Coast</t>
  </si>
  <si>
    <t>Southern</t>
  </si>
  <si>
    <t>Total NSW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</si>
  <si>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</si>
  <si>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</si>
  <si>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</si>
  <si>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</si>
  <si>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</si>
  <si>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</si>
  <si>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</si>
  <si>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</si>
  <si>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</si>
  <si>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</si>
  <si>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</si>
  <si>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</si>
  <si>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</si>
  <si>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</si>
  <si>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</si>
  <si>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</si>
  <si>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</si>
  <si>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 xml:space="preserve"> 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</si>
  <si>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</si>
  <si>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</si>
  <si>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</si>
  <si>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</si>
  <si>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</si>
  <si>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New South Wales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</si>
  <si>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</si>
  <si>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</si>
  <si>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</si>
  <si>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</si>
  <si>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</si>
  <si>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</si>
  <si>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</si>
  <si>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* Retrospective adjustments are possible if new or revised data is received.</t>
  </si>
  <si>
    <t>24/25 by Region</t>
  </si>
  <si>
    <t>23/24</t>
  </si>
  <si>
    <t>24/25</t>
  </si>
  <si>
    <t>NSW</t>
  </si>
  <si>
    <t>June-23</t>
  </si>
  <si>
    <t>June-24</t>
  </si>
  <si>
    <t>June-25</t>
  </si>
  <si>
    <t>% change 24 &amp; 25</t>
  </si>
  <si>
    <t>2022/2023</t>
  </si>
  <si>
    <t>2023/2024</t>
  </si>
  <si>
    <t>2024/2025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</si>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</sst>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4"/>
      </top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1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5" xfId="0" applyFont="1" applyFill="1" applyBorder="1"/>
    <xf numFmtId="0" fontId="2" fillId="0" borderId="16" xfId="0" applyFont="1" applyBorder="1" applyAlignment="1">
      <alignment horizontal="right"/>
    </xf>
    <xf numFmtId="3" fontId="2" fillId="0" borderId="17" xfId="1" applyNumberFormat="1" applyFont="1" applyFill="1" applyBorder="1"/>
    <xf numFmtId="3" fontId="2" fillId="0" borderId="0" xfId="1" applyNumberFormat="1" applyFont="1" applyFill="1" applyBorder="1"/>
    <xf numFmtId="3" fontId="2" fillId="0" borderId="18" xfId="1" applyNumberFormat="1" applyFont="1" applyFill="1" applyBorder="1"/>
    <xf numFmtId="0" fontId="5" fillId="0" borderId="0" xfId="0" applyFont="1"/>
    <xf numFmtId="0" fontId="2" fillId="0" borderId="19" xfId="0" applyFont="1" applyBorder="1" applyAlignment="1">
      <alignment horizontal="right"/>
    </xf>
    <xf numFmtId="3" fontId="2" fillId="0" borderId="20" xfId="1" applyNumberFormat="1" applyFont="1" applyFill="1" applyBorder="1"/>
    <xf numFmtId="3" fontId="2" fillId="0" borderId="19" xfId="2" applyNumberFormat="1" applyFont="1" applyFill="1" applyBorder="1"/>
    <xf numFmtId="0" fontId="5" fillId="0" borderId="20" xfId="0" applyFont="1" applyBorder="1"/>
    <xf numFmtId="0" fontId="9" fillId="0" borderId="19" xfId="0" applyFont="1" applyBorder="1" applyAlignment="1">
      <alignment horizontal="right"/>
    </xf>
    <xf numFmtId="0" fontId="9" fillId="0" borderId="0" xfId="0" applyFont="1"/>
    <xf numFmtId="165" fontId="9" fillId="0" borderId="20" xfId="2" applyNumberFormat="1" applyFont="1" applyFill="1" applyBorder="1"/>
    <xf numFmtId="165" fontId="9" fillId="0" borderId="0" xfId="1" applyNumberFormat="1" applyFont="1" applyFill="1" applyBorder="1"/>
    <xf numFmtId="165" fontId="9" fillId="0" borderId="19" xfId="2" applyNumberFormat="1" applyFont="1" applyFill="1" applyBorder="1"/>
    <xf numFmtId="0" fontId="9" fillId="0" borderId="20" xfId="0" applyFont="1" applyBorder="1"/>
    <xf numFmtId="165" fontId="9" fillId="0" borderId="20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1" xfId="0" applyFont="1" applyFill="1" applyBorder="1"/>
    <xf numFmtId="0" fontId="2" fillId="0" borderId="22" xfId="0" applyFont="1" applyBorder="1" applyAlignment="1">
      <alignment horizontal="right"/>
    </xf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2" applyNumberFormat="1" applyFont="1" applyFill="1" applyBorder="1"/>
    <xf numFmtId="165" fontId="2" fillId="0" borderId="20" xfId="1" applyNumberFormat="1" applyFont="1" applyFill="1" applyBorder="1"/>
    <xf numFmtId="165" fontId="2" fillId="0" borderId="0" xfId="1" applyNumberFormat="1" applyFont="1" applyFill="1" applyBorder="1"/>
    <xf numFmtId="165" fontId="2" fillId="0" borderId="19" xfId="2" applyNumberFormat="1" applyFont="1" applyFill="1" applyBorder="1"/>
    <xf numFmtId="0" fontId="5" fillId="0" borderId="26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7" xfId="1" applyNumberFormat="1" applyFont="1" applyFill="1" applyBorder="1"/>
    <xf numFmtId="3" fontId="2" fillId="0" borderId="28" xfId="1" applyNumberFormat="1" applyFont="1" applyFill="1" applyBorder="1"/>
    <xf numFmtId="0" fontId="2" fillId="0" borderId="24" xfId="0" applyFont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1" xfId="0" quotePrefix="1" applyNumberFormat="1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6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3" fontId="2" fillId="0" borderId="34" xfId="1" applyNumberFormat="1" applyFont="1" applyFill="1" applyBorder="1" applyAlignment="1">
      <alignment horizontal="right"/>
    </xf>
    <xf numFmtId="0" fontId="2" fillId="0" borderId="25" xfId="0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4" xfId="1" applyNumberFormat="1" applyFont="1" applyFill="1" applyBorder="1"/>
    <xf numFmtId="10" fontId="2" fillId="0" borderId="25" xfId="2" applyNumberFormat="1" applyFont="1" applyFill="1" applyBorder="1"/>
    <xf numFmtId="10" fontId="2" fillId="0" borderId="20" xfId="1" applyNumberFormat="1" applyFont="1" applyFill="1" applyBorder="1"/>
    <xf numFmtId="10" fontId="2" fillId="0" borderId="0" xfId="1" applyNumberFormat="1" applyFont="1" applyFill="1" applyBorder="1"/>
    <xf numFmtId="10" fontId="2" fillId="0" borderId="19" xfId="2" applyNumberFormat="1" applyFont="1" applyFill="1" applyBorder="1"/>
    <xf numFmtId="0" fontId="9" fillId="0" borderId="26" xfId="0" applyFont="1" applyBorder="1"/>
    <xf numFmtId="0" fontId="9" fillId="0" borderId="32" xfId="0" applyFont="1" applyBorder="1" applyAlignment="1">
      <alignment horizontal="right"/>
    </xf>
    <xf numFmtId="165" fontId="9" fillId="0" borderId="26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8" fillId="0" borderId="0" xfId="3" applyFont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_MilkSales_National" xfId="3" xr:uid="{37CB52D7-86B7-44DF-B9FA-2C91B0453C4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
2023/24 &amp; 2024/25</a:t>
            </a:r>
          </a:p>
        </c:rich>
      </c:tx>
      <c:layout>
        <c:manualLayout>
          <c:xMode val="edge"/>
          <c:yMode val="edge"/>
          <c:x val="0.2806819374850870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45492333820259E-2"/>
          <c:y val="0.17257425255043804"/>
          <c:w val="0.86818229990583939"/>
          <c:h val="0.68173913043478263"/>
        </c:manualLayout>
      </c:layout>
      <c:lineChart>
        <c:grouping val="standard"/>
        <c:varyColors val="0"/>
        <c:ser>
          <c:idx val="0"/>
          <c:order val="0"/>
          <c:tx>
            <c:v>2023/2024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84690.582032844686</c:v>
              </c:pt>
              <c:pt idx="1">
                <c:v>90082.584263457713</c:v>
              </c:pt>
              <c:pt idx="2">
                <c:v>91551.702267417437</c:v>
              </c:pt>
              <c:pt idx="3">
                <c:v>96214.814134730928</c:v>
              </c:pt>
              <c:pt idx="4">
                <c:v>94030.086038226029</c:v>
              </c:pt>
              <c:pt idx="5">
                <c:v>93793.856139935262</c:v>
              </c:pt>
              <c:pt idx="6">
                <c:v>88566.250400218094</c:v>
              </c:pt>
              <c:pt idx="7">
                <c:v>77669.112031963858</c:v>
              </c:pt>
              <c:pt idx="8">
                <c:v>80271.18891541312</c:v>
              </c:pt>
              <c:pt idx="9">
                <c:v>78294.3682298887</c:v>
              </c:pt>
              <c:pt idx="10">
                <c:v>82621.633534510154</c:v>
              </c:pt>
              <c:pt idx="11">
                <c:v>82448.56062098316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823-40AF-BD03-AED4B872642A}"/>
            </c:ext>
          </c:extLst>
        </c:ser>
        <c:ser>
          <c:idx val="2"/>
          <c:order val="1"/>
          <c:tx>
            <c:v>2024/2025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87922.074143149934</c:v>
              </c:pt>
              <c:pt idx="1">
                <c:v>95347.293263457716</c:v>
              </c:pt>
              <c:pt idx="2">
                <c:v>97340.092267417436</c:v>
              </c:pt>
              <c:pt idx="3">
                <c:v>101770.03113473092</c:v>
              </c:pt>
              <c:pt idx="4">
                <c:v>95448.315398226026</c:v>
              </c:pt>
              <c:pt idx="5">
                <c:v>93083.506209935251</c:v>
              </c:pt>
              <c:pt idx="6">
                <c:v>90887.629820218106</c:v>
              </c:pt>
              <c:pt idx="7">
                <c:v>78491.278031963855</c:v>
              </c:pt>
              <c:pt idx="8">
                <c:v>82980.174915413125</c:v>
              </c:pt>
              <c:pt idx="9">
                <c:v>80766.042229888699</c:v>
              </c:pt>
              <c:pt idx="10">
                <c:v>84124.264259510164</c:v>
              </c:pt>
              <c:pt idx="11">
                <c:v>83126.807620983163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823-40AF-BD03-AED4B8726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4832"/>
        <c:axId val="1291205616"/>
      </c:lineChart>
      <c:catAx>
        <c:axId val="12912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29120561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4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9.0434782608695655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8EB-4213-8787-AF3C34FD6ED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8EB-4213-8787-AF3C34FD6ED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8EB-4213-8787-AF3C34FD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4376"/>
        <c:axId val="618085552"/>
      </c:lineChart>
      <c:catAx>
        <c:axId val="61808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437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BB3-4FB7-9129-DA68C4261C6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BB3-4FB7-9129-DA68C4261C6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BB3-4FB7-9129-DA68C4261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120"/>
        <c:axId val="618086336"/>
      </c:lineChart>
      <c:catAx>
        <c:axId val="6180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63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1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09C-4164-AB64-09A85143167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09C-4164-AB64-09A85143167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09C-4164-AB64-09A851431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512"/>
        <c:axId val="618088296"/>
      </c:lineChart>
      <c:catAx>
        <c:axId val="618087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2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51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3AC-4541-BEA9-32DAF9D722DF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3AC-4541-BEA9-32DAF9D722DF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3AC-4541-BEA9-32DAF9D72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0256"/>
        <c:axId val="618089472"/>
      </c:lineChart>
      <c:catAx>
        <c:axId val="6180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947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025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
2023/24 &amp; 2024/25</a:t>
            </a:r>
          </a:p>
        </c:rich>
      </c:tx>
      <c:layout>
        <c:manualLayout>
          <c:xMode val="edge"/>
          <c:yMode val="edge"/>
          <c:x val="0.2329546647578143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54584547332513E-2"/>
          <c:y val="0.16173913043478261"/>
          <c:w val="0.87727321404097902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2023/2024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21044.014284111025</c:v>
              </c:pt>
              <c:pt idx="1">
                <c:v>22012.599124935543</c:v>
              </c:pt>
              <c:pt idx="2">
                <c:v>21324.8134300784</c:v>
              </c:pt>
              <c:pt idx="3">
                <c:v>22716.205217095801</c:v>
              </c:pt>
              <c:pt idx="4">
                <c:v>22674.091850510889</c:v>
              </c:pt>
              <c:pt idx="5">
                <c:v>22558.127817975132</c:v>
              </c:pt>
              <c:pt idx="6">
                <c:v>21487.353118946998</c:v>
              </c:pt>
              <c:pt idx="7">
                <c:v>20067.899429250487</c:v>
              </c:pt>
              <c:pt idx="8">
                <c:v>20872.094832404298</c:v>
              </c:pt>
              <c:pt idx="9">
                <c:v>21064.796583377916</c:v>
              </c:pt>
              <c:pt idx="10">
                <c:v>22680.602646493655</c:v>
              </c:pt>
              <c:pt idx="11">
                <c:v>22712.038487443628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067-42AE-BBF4-240DED5305CC}"/>
            </c:ext>
          </c:extLst>
        </c:ser>
        <c:ser>
          <c:idx val="2"/>
          <c:order val="1"/>
          <c:tx>
            <c:v>2024/2025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21588.945284111021</c:v>
              </c:pt>
              <c:pt idx="1">
                <c:v>22734.972124935543</c:v>
              </c:pt>
              <c:pt idx="2">
                <c:v>22495.676430078402</c:v>
              </c:pt>
              <c:pt idx="3">
                <c:v>23139.567217095799</c:v>
              </c:pt>
              <c:pt idx="4">
                <c:v>22007.062850510887</c:v>
              </c:pt>
              <c:pt idx="5">
                <c:v>21814.820817975131</c:v>
              </c:pt>
              <c:pt idx="6">
                <c:v>22827.339118946998</c:v>
              </c:pt>
              <c:pt idx="7">
                <c:v>18530.032429250481</c:v>
              </c:pt>
              <c:pt idx="8">
                <c:v>20023.373832404297</c:v>
              </c:pt>
              <c:pt idx="9">
                <c:v>20151.416583377915</c:v>
              </c:pt>
              <c:pt idx="10">
                <c:v>21675.865246493653</c:v>
              </c:pt>
              <c:pt idx="11">
                <c:v>21687.646487443624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067-42AE-BBF4-240DED530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6136"/>
        <c:axId val="618094960"/>
      </c:lineChart>
      <c:catAx>
        <c:axId val="61809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61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8636385074343638E-2"/>
                <c:y val="8.8695652173913037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40921021235984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
2023/24 &amp; 2024/25</a:t>
            </a:r>
          </a:p>
        </c:rich>
      </c:tx>
      <c:layout>
        <c:manualLayout>
          <c:xMode val="edge"/>
          <c:yMode val="edge"/>
          <c:x val="0.25000011930326893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2023/2024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21723.177041038914</c:v>
              </c:pt>
              <c:pt idx="1">
                <c:v>23351.812830000013</c:v>
              </c:pt>
              <c:pt idx="2">
                <c:v>24314.938725954198</c:v>
              </c:pt>
              <c:pt idx="3">
                <c:v>25054.532685331378</c:v>
              </c:pt>
              <c:pt idx="4">
                <c:v>24787.210451062172</c:v>
              </c:pt>
              <c:pt idx="5">
                <c:v>24116.672300657814</c:v>
              </c:pt>
              <c:pt idx="6">
                <c:v>22671.72462505009</c:v>
              </c:pt>
              <c:pt idx="7">
                <c:v>19220.709520823526</c:v>
              </c:pt>
              <c:pt idx="8">
                <c:v>19571.416477358416</c:v>
              </c:pt>
              <c:pt idx="9">
                <c:v>18063.051862756231</c:v>
              </c:pt>
              <c:pt idx="10">
                <c:v>18943.656426561403</c:v>
              </c:pt>
              <c:pt idx="11">
                <c:v>19359.472952068569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111-4C64-88DB-1A9BE2B82682}"/>
            </c:ext>
          </c:extLst>
        </c:ser>
        <c:ser>
          <c:idx val="2"/>
          <c:order val="1"/>
          <c:tx>
            <c:v>2024/2025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21911.332859038914</c:v>
              </c:pt>
              <c:pt idx="1">
                <c:v>23492.366830000017</c:v>
              </c:pt>
              <c:pt idx="2">
                <c:v>24535.314725954198</c:v>
              </c:pt>
              <c:pt idx="3">
                <c:v>25423.864685331377</c:v>
              </c:pt>
              <c:pt idx="4">
                <c:v>23083.944811062171</c:v>
              </c:pt>
              <c:pt idx="5">
                <c:v>21632.323370657814</c:v>
              </c:pt>
              <c:pt idx="6">
                <c:v>20571.088045050092</c:v>
              </c:pt>
              <c:pt idx="7">
                <c:v>18625.207520823526</c:v>
              </c:pt>
              <c:pt idx="8">
                <c:v>19456.018477358415</c:v>
              </c:pt>
              <c:pt idx="9">
                <c:v>18244.217862756232</c:v>
              </c:pt>
              <c:pt idx="10">
                <c:v>17970.365551561405</c:v>
              </c:pt>
              <c:pt idx="11">
                <c:v>17872.528952068566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111-4C64-88DB-1A9BE2B8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5352"/>
        <c:axId val="618093392"/>
      </c:lineChart>
      <c:catAx>
        <c:axId val="61809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33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53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
2023/24 &amp; 2024/25</a:t>
            </a:r>
          </a:p>
        </c:rich>
      </c:tx>
      <c:layout>
        <c:manualLayout>
          <c:xMode val="edge"/>
          <c:yMode val="edge"/>
          <c:x val="0.26174254354569315"/>
          <c:y val="1.1014492753623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2023/2024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41923.390707694743</c:v>
              </c:pt>
              <c:pt idx="1">
                <c:v>44718.172308522153</c:v>
              </c:pt>
              <c:pt idx="2">
                <c:v>45911.950111384846</c:v>
              </c:pt>
              <c:pt idx="3">
                <c:v>48444.076232303756</c:v>
              </c:pt>
              <c:pt idx="4">
                <c:v>46568.783736652971</c:v>
              </c:pt>
              <c:pt idx="5">
                <c:v>47119.056021302313</c:v>
              </c:pt>
              <c:pt idx="6">
                <c:v>44407.172656221002</c:v>
              </c:pt>
              <c:pt idx="7">
                <c:v>38380.503081889852</c:v>
              </c:pt>
              <c:pt idx="8">
                <c:v>39827.677605650402</c:v>
              </c:pt>
              <c:pt idx="9">
                <c:v>39166.519783754549</c:v>
              </c:pt>
              <c:pt idx="10">
                <c:v>40997.374461455103</c:v>
              </c:pt>
              <c:pt idx="11">
                <c:v>40377.049181470968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391-4756-921D-8764D145F703}"/>
            </c:ext>
          </c:extLst>
        </c:ser>
        <c:ser>
          <c:idx val="2"/>
          <c:order val="1"/>
          <c:tx>
            <c:v>2024/2025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44421.796000000002</c:v>
              </c:pt>
              <c:pt idx="1">
                <c:v>49119.954308522152</c:v>
              </c:pt>
              <c:pt idx="2">
                <c:v>50309.101111384844</c:v>
              </c:pt>
              <c:pt idx="3">
                <c:v>53206.59923230375</c:v>
              </c:pt>
              <c:pt idx="4">
                <c:v>50357.307736652969</c:v>
              </c:pt>
              <c:pt idx="5">
                <c:v>49636.36202130231</c:v>
              </c:pt>
              <c:pt idx="6">
                <c:v>47489.202656221001</c:v>
              </c:pt>
              <c:pt idx="7">
                <c:v>41336.038081889856</c:v>
              </c:pt>
              <c:pt idx="8">
                <c:v>43500.782605650405</c:v>
              </c:pt>
              <c:pt idx="9">
                <c:v>42370.407783754548</c:v>
              </c:pt>
              <c:pt idx="10">
                <c:v>44478.03346145511</c:v>
              </c:pt>
              <c:pt idx="11">
                <c:v>43566.632181470966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391-4756-921D-8764D145F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3784"/>
        <c:axId val="618094176"/>
      </c:lineChart>
      <c:catAx>
        <c:axId val="61809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6A4-4B14-ABCB-626AE6604EF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6A4-4B14-ABCB-626AE6604EF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6A4-4B14-ABCB-626AE660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7184"/>
        <c:axId val="1291200912"/>
      </c:lineChart>
      <c:catAx>
        <c:axId val="12912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7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E8D-4649-BA18-82B0F0EF620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E8D-4649-BA18-82B0F0EF620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E8D-4649-BA18-82B0F0EF6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9672"/>
        <c:axId val="618082808"/>
      </c:lineChart>
      <c:catAx>
        <c:axId val="61807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28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9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7CD-4C9F-8C9D-63CADA82D280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7CD-4C9F-8C9D-63CADA82D280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7CD-4C9F-8C9D-63CADA82D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3592"/>
        <c:axId val="618088688"/>
      </c:lineChart>
      <c:catAx>
        <c:axId val="61808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68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35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81B-44A9-B853-C95B7C7ED28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81B-44A9-B853-C95B7C7ED28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81B-44A9-B853-C95B7C7ED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2416"/>
        <c:axId val="618080848"/>
      </c:lineChart>
      <c:catAx>
        <c:axId val="6180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08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41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9B0-4C24-8C47-DCF224B8B32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9B0-4C24-8C47-DCF224B8B32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9B0-4C24-8C47-DCF224B8B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0064"/>
        <c:axId val="618076928"/>
      </c:lineChart>
      <c:catAx>
        <c:axId val="618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69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0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62E-4A21-B389-BF6A1A30DC5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62E-4A21-B389-BF6A1A30DC5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62E-4A21-B389-BF6A1A30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1240"/>
        <c:axId val="618081632"/>
      </c:lineChart>
      <c:catAx>
        <c:axId val="61808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16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2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838-4359-81F9-7A6F71D833AF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838-4359-81F9-7A6F71D833AF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838-4359-81F9-7A6F71D8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904"/>
        <c:axId val="618078104"/>
      </c:lineChart>
      <c:catAx>
        <c:axId val="6180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810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9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4FB-4BC4-B3F5-AE805F18392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4FB-4BC4-B3F5-AE805F18392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4FB-4BC4-B3F5-AE805F183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8496"/>
        <c:axId val="618085160"/>
      </c:lineChart>
      <c:catAx>
        <c:axId val="6180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4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32B2914-9295-4032-806C-0B451F979E70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431800</xdr:colOff>
      <xdr:row>4</xdr:row>
      <xdr:rowOff>38220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921546-F996-456C-BF6D-7D7B9753F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1498600" cy="81292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34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5D3E71E-5A18-449C-B06D-E3E10A0032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44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0DD3DFD-417B-4932-99D6-574F3341BB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2754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1878B75-C479-4638-984B-40EF767A87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64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4151C68-F1F1-428E-82C1-FE19C726F3D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75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C271BEB-0552-4404-93CA-744F0271F7A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85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ED45757-5362-41DD-8EB9-233ADC8687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95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E3E69E4-7733-4AA3-B0F5-06F0B2F78BE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0.00547</cdr:y>
    </cdr:from>
    <cdr:to>
      <cdr:x>0.9477</cdr:x>
      <cdr:y>0.13684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9C2F55B9-28F1-4FA9-99AA-6F7DDD15D0C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317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DED7F4A-BEC0-4DA8-BB07-E34EF4301E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0.01096</cdr:y>
    </cdr:from>
    <cdr:to>
      <cdr:x>0.947</cdr:x>
      <cdr:y>0.14254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2507A9B7-9269-4B46-B823-DB06C247B3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491066</xdr:colOff>
      <xdr:row>0</xdr:row>
      <xdr:rowOff>84667</xdr:rowOff>
    </xdr:from>
    <xdr:to>
      <xdr:col>19</xdr:col>
      <xdr:colOff>18258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AF4B58-2492-4749-AB5B-2365A0755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816" y="84667"/>
          <a:ext cx="1781442" cy="956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E6CD162-5AB3-4B62-A93A-AF7B05624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284D2E6-517A-473B-B9AD-5A849A416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E9198894-665B-4C30-B685-80965FAC1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2FEAE0E4-3BB7-422B-9060-0A7D5B5F4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1D03A220-D868-4345-A5A2-605906851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9F87D8BE-B90B-4191-8172-5CE09BDE2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F1A4AE5-88B1-480F-A8ED-E282EA8C8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2CC0CD09-0591-43BA-B72E-16AB719B7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7CB43C9A-D610-4BD2-B362-C3CA42064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34537610-2A93-490D-A13C-39C319981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44CE9A16-71E8-4692-9651-1BE714878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43170D94-25CF-44FB-9563-603E57C5F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28F7CF4A-D405-48E6-9D62-9DD44C1D5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27">
          <a:extLst>
            <a:ext uri="{FF2B5EF4-FFF2-40B4-BE49-F238E27FC236}">
              <a16:creationId xmlns:a16="http://schemas.microsoft.com/office/drawing/2014/main" id="{25F7BFB1-6CF2-4AB5-AA93-402A970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29">
          <a:extLst>
            <a:ext uri="{FF2B5EF4-FFF2-40B4-BE49-F238E27FC236}">
              <a16:creationId xmlns:a16="http://schemas.microsoft.com/office/drawing/2014/main" id="{DF5B27DB-F8EC-4201-9CC6-E8F43B2CB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31">
          <a:extLst>
            <a:ext uri="{FF2B5EF4-FFF2-40B4-BE49-F238E27FC236}">
              <a16:creationId xmlns:a16="http://schemas.microsoft.com/office/drawing/2014/main" id="{1585A6F7-2E25-4492-9208-C0F762280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0.79428</cdr:x>
      <cdr:y>0.00985</cdr:y>
    </cdr:from>
    <cdr:to>
      <cdr:x>0.94909</cdr:x>
      <cdr:y>0.14122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B61CCAF2-1D40-4578-A219-61E4489DFA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3265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82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3B44C862-3F44-42BF-8254-13BF0BCC9D2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93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93244789-039C-4E98-AC38-BBA838DD96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03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D0CDDF5-7C53-42EB-BC46-3FEA0A53755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13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35C1B2E-77B9-4A3C-A64F-2E035DBE59E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23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397AD9-09CE-41F3-A92D-E47621A0EE0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3AF96-6610-4923-8194-6D4466D6769B}">
  <sheetPr>
    <pageSetUpPr fitToPage="1"/>
  </sheetPr>
  <dimension ref="A1:G53"/>
  <sheetViews>
    <sheetView tabSelected="1" zoomScaleNormal="100" workbookViewId="0">
      <selection sqref="A1:XFD1048576"/>
    </sheetView>
  </sheetViews>
  <sheetFormatPr defaultColWidth="9" defaultRowHeight="13.5" x14ac:dyDescent="0.3"/>
  <cols>
    <col min="1" max="1" width="13" style="69" bestFit="1" customWidth="1"/>
    <col min="2" max="2" width="12.765625" style="70" customWidth="1"/>
    <col min="3" max="3" width="0.84375" style="69" customWidth="1"/>
    <col min="4" max="7" width="14.61328125" style="124" customWidth="1"/>
    <col min="8" max="16384" width="9" style="69"/>
  </cols>
  <sheetData>
    <row r="1" spans="1:7" x14ac:dyDescent="0.3">
      <c r="D1" s="71"/>
      <c r="E1" s="71"/>
      <c r="F1" s="71"/>
      <c r="G1" s="71"/>
    </row>
    <row r="2" spans="1:7" ht="17.5" x14ac:dyDescent="0.35">
      <c r="D2" s="140" t="s">
        <v>28</v>
      </c>
      <c r="E2" s="140"/>
      <c r="F2" s="140"/>
      <c r="G2" s="140"/>
    </row>
    <row r="3" spans="1:7" ht="15" x14ac:dyDescent="0.3">
      <c r="D3" s="141" t="s">
        <v>29</v>
      </c>
      <c r="E3" s="141"/>
      <c r="F3" s="141"/>
      <c r="G3" s="141"/>
    </row>
    <row r="4" spans="1:7" ht="15" x14ac:dyDescent="0.3">
      <c r="D4" s="71"/>
      <c r="E4" s="72"/>
      <c r="F4" s="71"/>
      <c r="G4" s="73"/>
    </row>
    <row r="5" spans="1:7" s="74" customFormat="1" x14ac:dyDescent="0.3">
      <c r="B5" s="70"/>
      <c r="D5" s="75"/>
      <c r="E5" s="75"/>
      <c r="F5" s="75"/>
      <c r="G5" s="75"/>
    </row>
    <row r="6" spans="1:7" s="74" customFormat="1" x14ac:dyDescent="0.3">
      <c r="B6" s="70"/>
      <c r="D6" s="76" t="s">
        <v>2</v>
      </c>
      <c r="E6" s="77" t="s">
        <v>3</v>
      </c>
      <c r="F6" s="77" t="s">
        <v>4</v>
      </c>
      <c r="G6" s="78" t="s">
        <v>41</v>
      </c>
    </row>
    <row r="7" spans="1:7" s="74" customFormat="1" x14ac:dyDescent="0.3">
      <c r="A7" s="79" t="s">
        <v>30</v>
      </c>
      <c r="B7" s="80" t="s">
        <v>42</v>
      </c>
      <c r="D7" s="81">
        <v>21028.168487443625</v>
      </c>
      <c r="E7" s="82">
        <v>19614.41865506857</v>
      </c>
      <c r="F7" s="82">
        <v>39803.473181470967</v>
      </c>
      <c r="G7" s="83">
        <v>80446.060323983169</v>
      </c>
    </row>
    <row r="8" spans="1:7" x14ac:dyDescent="0.3">
      <c r="A8" s="84"/>
      <c r="B8" s="85" t="s">
        <v>43</v>
      </c>
      <c r="D8" s="86">
        <v>22712.038487443628</v>
      </c>
      <c r="E8" s="82">
        <v>19359.472952068569</v>
      </c>
      <c r="F8" s="82">
        <v>40377.049181470975</v>
      </c>
      <c r="G8" s="87">
        <v>82448.56062098316</v>
      </c>
    </row>
    <row r="9" spans="1:7" x14ac:dyDescent="0.3">
      <c r="A9" s="88"/>
      <c r="B9" s="85" t="s">
        <v>44</v>
      </c>
      <c r="D9" s="86">
        <v>21687.646487443624</v>
      </c>
      <c r="E9" s="82">
        <v>17872.528952068566</v>
      </c>
      <c r="F9" s="82">
        <v>43566.632181470974</v>
      </c>
      <c r="G9" s="87">
        <v>83126.807620983163</v>
      </c>
    </row>
    <row r="10" spans="1:7" x14ac:dyDescent="0.3">
      <c r="A10" s="88"/>
      <c r="B10" s="89"/>
      <c r="C10" s="90"/>
      <c r="D10" s="91"/>
      <c r="E10" s="92"/>
      <c r="F10" s="92"/>
      <c r="G10" s="93"/>
    </row>
    <row r="11" spans="1:7" s="90" customFormat="1" x14ac:dyDescent="0.3">
      <c r="A11" s="94"/>
      <c r="B11" s="89" t="s">
        <v>45</v>
      </c>
      <c r="D11" s="95">
        <f>(D9-D8)/D8</f>
        <v>-4.5103481158960679E-2</v>
      </c>
      <c r="E11" s="92">
        <f>(E9-E8)/E8</f>
        <v>-7.6807049638255909E-2</v>
      </c>
      <c r="F11" s="92">
        <f>(F9-F8)/F8</f>
        <v>7.8994950464673835E-2</v>
      </c>
      <c r="G11" s="93">
        <f>(G9-G8)/G8</f>
        <v>8.2263049214153193E-3</v>
      </c>
    </row>
    <row r="12" spans="1:7" s="90" customFormat="1" x14ac:dyDescent="0.3">
      <c r="A12" s="94"/>
      <c r="B12" s="96"/>
      <c r="D12" s="97"/>
      <c r="G12" s="96"/>
    </row>
    <row r="13" spans="1:7" x14ac:dyDescent="0.3">
      <c r="A13" s="88"/>
      <c r="B13" s="85"/>
      <c r="D13" s="86"/>
      <c r="E13" s="82"/>
      <c r="F13" s="82"/>
      <c r="G13" s="87"/>
    </row>
    <row r="14" spans="1:7" x14ac:dyDescent="0.3">
      <c r="A14" s="98" t="s">
        <v>31</v>
      </c>
      <c r="B14" s="99" t="s">
        <v>43</v>
      </c>
      <c r="D14" s="100">
        <f>D8/$G$8</f>
        <v>0.27546919335379416</v>
      </c>
      <c r="E14" s="101">
        <f>E8/$G$8</f>
        <v>0.2348066819633669</v>
      </c>
      <c r="F14" s="101">
        <f>F8/$G$8</f>
        <v>0.4897241246828391</v>
      </c>
      <c r="G14" s="102">
        <f>G8/$G$8</f>
        <v>1</v>
      </c>
    </row>
    <row r="15" spans="1:7" x14ac:dyDescent="0.3">
      <c r="A15" s="88"/>
      <c r="B15" s="85" t="s">
        <v>44</v>
      </c>
      <c r="D15" s="103">
        <f>D9/$G$9</f>
        <v>0.26089834444657722</v>
      </c>
      <c r="E15" s="104">
        <f>E9/$G$9</f>
        <v>0.21500319167263579</v>
      </c>
      <c r="F15" s="104">
        <f>F9/$G$9</f>
        <v>0.52409846388078696</v>
      </c>
      <c r="G15" s="105">
        <f>G9/$G$9</f>
        <v>1</v>
      </c>
    </row>
    <row r="16" spans="1:7" x14ac:dyDescent="0.3">
      <c r="A16" s="106"/>
      <c r="B16" s="107"/>
      <c r="C16" s="108"/>
      <c r="D16" s="109"/>
      <c r="E16" s="110"/>
      <c r="F16" s="110"/>
      <c r="G16" s="111"/>
    </row>
    <row r="17" spans="1:7" x14ac:dyDescent="0.3">
      <c r="A17" s="84"/>
      <c r="D17" s="82"/>
      <c r="E17" s="82"/>
      <c r="F17" s="82"/>
      <c r="G17" s="112"/>
    </row>
    <row r="18" spans="1:7" s="74" customFormat="1" x14ac:dyDescent="0.3">
      <c r="B18" s="70"/>
      <c r="D18" s="76" t="s">
        <v>2</v>
      </c>
      <c r="E18" s="77" t="s">
        <v>3</v>
      </c>
      <c r="F18" s="77" t="s">
        <v>4</v>
      </c>
      <c r="G18" s="78" t="s">
        <v>41</v>
      </c>
    </row>
    <row r="19" spans="1:7" s="74" customFormat="1" x14ac:dyDescent="0.3">
      <c r="A19" s="79" t="s">
        <v>32</v>
      </c>
      <c r="B19" s="80" t="s">
        <v>46</v>
      </c>
      <c r="D19" s="113">
        <v>235898.92742262376</v>
      </c>
      <c r="E19" s="82">
        <v>252063.08812666283</v>
      </c>
      <c r="F19" s="82">
        <v>501901.18588830275</v>
      </c>
      <c r="G19" s="114">
        <v>989863.20143758925</v>
      </c>
    </row>
    <row r="20" spans="1:7" x14ac:dyDescent="0.3">
      <c r="A20" s="84"/>
      <c r="B20" s="85" t="s">
        <v>47</v>
      </c>
      <c r="D20" s="86">
        <v>261214.63682262375</v>
      </c>
      <c r="E20" s="82">
        <v>261178.37589866266</v>
      </c>
      <c r="F20" s="82">
        <v>517841.72588830272</v>
      </c>
      <c r="G20" s="87">
        <v>1040234.7386095892</v>
      </c>
    </row>
    <row r="21" spans="1:7" x14ac:dyDescent="0.3">
      <c r="A21" s="88"/>
      <c r="B21" s="85" t="s">
        <v>48</v>
      </c>
      <c r="D21" s="86">
        <v>258676.71842262376</v>
      </c>
      <c r="E21" s="82">
        <v>252818.57369166266</v>
      </c>
      <c r="F21" s="82">
        <v>559792.21718060796</v>
      </c>
      <c r="G21" s="87">
        <v>1071287.5092948945</v>
      </c>
    </row>
    <row r="22" spans="1:7" x14ac:dyDescent="0.3">
      <c r="A22" s="88"/>
      <c r="B22" s="89"/>
      <c r="C22" s="90"/>
      <c r="D22" s="91"/>
      <c r="E22" s="92"/>
      <c r="F22" s="92"/>
      <c r="G22" s="93"/>
    </row>
    <row r="23" spans="1:7" s="90" customFormat="1" x14ac:dyDescent="0.3">
      <c r="A23" s="94"/>
      <c r="B23" s="89" t="str">
        <f>"% change " &amp; MID(B21,3,2) &amp; "/" &amp; RIGHT(B21,2) &amp; " &amp; " &amp; MID(B20,3,2) &amp; "/" &amp; RIGHT(B20,2)</f>
        <v>% change 24/25 &amp; 23/24</v>
      </c>
      <c r="D23" s="95">
        <f>(D21-D20)/D20</f>
        <v>-9.7158353408938313E-3</v>
      </c>
      <c r="E23" s="92">
        <f>(E21-E20)/E20</f>
        <v>-3.2008018191535155E-2</v>
      </c>
      <c r="F23" s="92">
        <f>(F21-F20)/F20</f>
        <v>8.1010256986038739E-2</v>
      </c>
      <c r="G23" s="93">
        <f>(G21-G20)/G20</f>
        <v>2.985169551904359E-2</v>
      </c>
    </row>
    <row r="24" spans="1:7" s="90" customFormat="1" x14ac:dyDescent="0.3">
      <c r="A24" s="94"/>
      <c r="B24" s="96"/>
      <c r="D24" s="97"/>
      <c r="G24" s="96"/>
    </row>
    <row r="25" spans="1:7" x14ac:dyDescent="0.3">
      <c r="A25" s="88"/>
      <c r="B25" s="85"/>
      <c r="D25" s="86"/>
      <c r="E25" s="82"/>
      <c r="F25" s="82"/>
      <c r="G25" s="87"/>
    </row>
    <row r="26" spans="1:7" x14ac:dyDescent="0.3">
      <c r="A26" s="98" t="s">
        <v>31</v>
      </c>
      <c r="B26" s="99" t="s">
        <v>47</v>
      </c>
      <c r="C26" s="115"/>
      <c r="D26" s="100">
        <f>D20/$G$20</f>
        <v>0.25111124165279419</v>
      </c>
      <c r="E26" s="101">
        <f>E20/$G$20</f>
        <v>0.25107638324765236</v>
      </c>
      <c r="F26" s="101">
        <f>F20/$G$20</f>
        <v>0.49781237509955345</v>
      </c>
      <c r="G26" s="102">
        <f>G20/$G$20</f>
        <v>1</v>
      </c>
    </row>
    <row r="27" spans="1:7" x14ac:dyDescent="0.3">
      <c r="A27" s="88"/>
      <c r="B27" s="85" t="s">
        <v>48</v>
      </c>
      <c r="D27" s="103">
        <f>D21/$G$21</f>
        <v>0.24146339444663265</v>
      </c>
      <c r="E27" s="104">
        <f>E21/$G$21</f>
        <v>0.23599507274948447</v>
      </c>
      <c r="F27" s="104">
        <f>F21/$G$21</f>
        <v>0.52254153280388271</v>
      </c>
      <c r="G27" s="105">
        <f>G21/$G$21</f>
        <v>1</v>
      </c>
    </row>
    <row r="28" spans="1:7" x14ac:dyDescent="0.3">
      <c r="A28" s="106"/>
      <c r="B28" s="107"/>
      <c r="C28" s="108"/>
      <c r="D28" s="109"/>
      <c r="E28" s="110"/>
      <c r="F28" s="110"/>
      <c r="G28" s="111"/>
    </row>
    <row r="29" spans="1:7" x14ac:dyDescent="0.3">
      <c r="A29" s="84"/>
      <c r="D29" s="82"/>
      <c r="E29" s="82"/>
      <c r="F29" s="82"/>
      <c r="G29" s="112"/>
    </row>
    <row r="30" spans="1:7" x14ac:dyDescent="0.3">
      <c r="D30" s="116" t="s">
        <v>2</v>
      </c>
      <c r="E30" s="117" t="s">
        <v>3</v>
      </c>
      <c r="F30" s="117" t="s">
        <v>4</v>
      </c>
      <c r="G30" s="118" t="s">
        <v>41</v>
      </c>
    </row>
    <row r="31" spans="1:7" x14ac:dyDescent="0.3">
      <c r="A31" s="98" t="s">
        <v>33</v>
      </c>
      <c r="B31" s="99" t="s">
        <v>47</v>
      </c>
      <c r="D31" s="86">
        <v>261214.63682262375</v>
      </c>
      <c r="E31" s="82">
        <v>261178.37589866266</v>
      </c>
      <c r="F31" s="82">
        <v>517841.72588830272</v>
      </c>
      <c r="G31" s="87">
        <v>1040234.7386095892</v>
      </c>
    </row>
    <row r="32" spans="1:7" x14ac:dyDescent="0.3">
      <c r="A32" s="119"/>
      <c r="B32" s="120" t="s">
        <v>31</v>
      </c>
      <c r="D32" s="121">
        <f>D31/$G$31</f>
        <v>0.25111124165279419</v>
      </c>
      <c r="E32" s="122">
        <f>E31/$G$31</f>
        <v>0.25107638324765236</v>
      </c>
      <c r="F32" s="122">
        <f>F31/$G$31</f>
        <v>0.49781237509955345</v>
      </c>
      <c r="G32" s="123">
        <f>G31/$G$31</f>
        <v>1</v>
      </c>
    </row>
    <row r="34" spans="1:7" x14ac:dyDescent="0.3">
      <c r="F34" s="82" t="s">
        <v>49</v>
      </c>
    </row>
    <row r="35" spans="1:7" ht="15" customHeight="1" x14ac:dyDescent="0.3">
      <c r="D35" s="141" t="s">
        <v>34</v>
      </c>
      <c r="E35" s="141"/>
      <c r="F35" s="141"/>
      <c r="G35" s="141"/>
    </row>
    <row r="36" spans="1:7" ht="6" customHeight="1" x14ac:dyDescent="0.3"/>
    <row r="37" spans="1:7" s="74" customFormat="1" x14ac:dyDescent="0.3">
      <c r="B37" s="70"/>
      <c r="D37" s="116" t="s">
        <v>2</v>
      </c>
      <c r="E37" s="117" t="s">
        <v>3</v>
      </c>
      <c r="F37" s="125" t="s">
        <v>4</v>
      </c>
      <c r="G37" s="118" t="s">
        <v>41</v>
      </c>
    </row>
    <row r="38" spans="1:7" x14ac:dyDescent="0.3">
      <c r="A38" s="98" t="s">
        <v>35</v>
      </c>
      <c r="B38" s="126" t="s">
        <v>42</v>
      </c>
      <c r="D38" s="127">
        <v>4.104163048961193E-2</v>
      </c>
      <c r="E38" s="128">
        <v>4.2370292765639937E-2</v>
      </c>
      <c r="F38" s="128">
        <v>4.2771489628666552E-2</v>
      </c>
      <c r="G38" s="129">
        <v>4.2221493612803279E-2</v>
      </c>
    </row>
    <row r="39" spans="1:7" x14ac:dyDescent="0.3">
      <c r="A39" s="88"/>
      <c r="B39" s="85" t="s">
        <v>43</v>
      </c>
      <c r="D39" s="130">
        <v>3.9992159331586188E-2</v>
      </c>
      <c r="E39" s="131">
        <v>4.215222583091504E-2</v>
      </c>
      <c r="F39" s="131">
        <v>4.3038892095751818E-2</v>
      </c>
      <c r="G39" s="132">
        <v>4.1991415915187374E-2</v>
      </c>
    </row>
    <row r="40" spans="1:7" x14ac:dyDescent="0.3">
      <c r="A40" s="88"/>
      <c r="B40" s="85" t="s">
        <v>44</v>
      </c>
      <c r="D40" s="130">
        <v>4.1204401844724889E-2</v>
      </c>
      <c r="E40" s="131">
        <v>4.2754585033398101E-2</v>
      </c>
      <c r="F40" s="131">
        <v>4.2800222477587808E-2</v>
      </c>
      <c r="G40" s="132">
        <v>4.2374063320279605E-2</v>
      </c>
    </row>
    <row r="41" spans="1:7" s="90" customFormat="1" x14ac:dyDescent="0.3">
      <c r="A41" s="133"/>
      <c r="B41" s="134" t="s">
        <v>45</v>
      </c>
      <c r="D41" s="135">
        <f>(D40-D39)/D39</f>
        <v>3.0312004487871195E-2</v>
      </c>
      <c r="E41" s="136">
        <f>(E40-E39)/E39</f>
        <v>1.4290092411710392E-2</v>
      </c>
      <c r="F41" s="136">
        <f>(F40-F39)/F39</f>
        <v>-5.545440566477035E-3</v>
      </c>
      <c r="G41" s="137">
        <f>(G40-G39)/G39</f>
        <v>9.112514945080365E-3</v>
      </c>
    </row>
    <row r="43" spans="1:7" s="74" customFormat="1" x14ac:dyDescent="0.3">
      <c r="B43" s="70"/>
      <c r="D43" s="116" t="s">
        <v>2</v>
      </c>
      <c r="E43" s="117" t="s">
        <v>3</v>
      </c>
      <c r="F43" s="117" t="s">
        <v>4</v>
      </c>
      <c r="G43" s="118" t="s">
        <v>41</v>
      </c>
    </row>
    <row r="44" spans="1:7" x14ac:dyDescent="0.3">
      <c r="A44" s="98" t="s">
        <v>36</v>
      </c>
      <c r="B44" s="126" t="s">
        <v>42</v>
      </c>
      <c r="D44" s="127">
        <v>3.3827427409347452E-2</v>
      </c>
      <c r="E44" s="128">
        <v>3.4679238435987275E-2</v>
      </c>
      <c r="F44" s="128">
        <v>3.4761496072045824E-2</v>
      </c>
      <c r="G44" s="129">
        <v>3.4497279417511226E-2</v>
      </c>
    </row>
    <row r="45" spans="1:7" x14ac:dyDescent="0.3">
      <c r="A45" s="88"/>
      <c r="B45" s="85" t="s">
        <v>43</v>
      </c>
      <c r="D45" s="130">
        <v>3.4020335228284286E-2</v>
      </c>
      <c r="E45" s="131">
        <v>3.5080548783732964E-2</v>
      </c>
      <c r="F45" s="131">
        <v>3.5378313123659605E-2</v>
      </c>
      <c r="G45" s="132">
        <v>3.4934314991563097E-2</v>
      </c>
    </row>
    <row r="46" spans="1:7" x14ac:dyDescent="0.3">
      <c r="A46" s="88"/>
      <c r="B46" s="85" t="s">
        <v>44</v>
      </c>
      <c r="D46" s="130">
        <v>3.4598677846162829E-2</v>
      </c>
      <c r="E46" s="131">
        <v>3.4471888448170201E-2</v>
      </c>
      <c r="F46" s="131">
        <v>3.5462142187537807E-2</v>
      </c>
      <c r="G46" s="132">
        <v>3.502395805585462E-2</v>
      </c>
    </row>
    <row r="47" spans="1:7" s="90" customFormat="1" x14ac:dyDescent="0.3">
      <c r="A47" s="133"/>
      <c r="B47" s="134" t="s">
        <v>45</v>
      </c>
      <c r="D47" s="135">
        <f>(D46-D45)/D45</f>
        <v>1.6999909436451178E-2</v>
      </c>
      <c r="E47" s="136">
        <f>(E46-E45)/E45</f>
        <v>-1.7350365278350523E-2</v>
      </c>
      <c r="F47" s="136">
        <f>(F46-F45)/F45</f>
        <v>2.3695042662206624E-3</v>
      </c>
      <c r="G47" s="137">
        <f>(G46-G45)/G45</f>
        <v>2.5660461444048164E-3</v>
      </c>
    </row>
    <row r="48" spans="1:7" x14ac:dyDescent="0.3">
      <c r="A48" s="138" t="s">
        <v>22</v>
      </c>
    </row>
    <row r="49" spans="1:1" x14ac:dyDescent="0.3">
      <c r="A49" s="138" t="s">
        <v>37</v>
      </c>
    </row>
    <row r="50" spans="1:1" x14ac:dyDescent="0.3">
      <c r="A50" s="138" t="s">
        <v>25</v>
      </c>
    </row>
    <row r="52" spans="1:1" x14ac:dyDescent="0.3">
      <c r="A52" s="139" t="s">
        <v>26</v>
      </c>
    </row>
    <row r="53" spans="1:1" x14ac:dyDescent="0.3">
      <c r="A53" s="139" t="s">
        <v>27</v>
      </c>
    </row>
  </sheetData>
  <mergeCells count="3">
    <mergeCell ref="D2:G2"/>
    <mergeCell ref="D3:G3"/>
    <mergeCell ref="D35:G35"/>
  </mergeCells>
  <pageMargins left="0.74803149606299213" right="0.74803149606299213" top="0.86614173228346458" bottom="0.98425196850393704" header="0.82677165354330717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2F90-86F0-4BF1-99A8-46430A2062A1}">
  <sheetPr>
    <pageSetUpPr fitToPage="1"/>
  </sheetPr>
  <dimension ref="A1:S56"/>
  <sheetViews>
    <sheetView topLeftCell="A25" zoomScale="66" zoomScaleNormal="66" workbookViewId="0">
      <selection activeCell="U44" sqref="U44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8.6132812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38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42" t="s">
        <v>1</v>
      </c>
      <c r="I4" s="142"/>
      <c r="J4" s="142"/>
      <c r="K4" s="5"/>
      <c r="L4" s="3"/>
      <c r="M4" s="3"/>
      <c r="N4" s="4"/>
    </row>
    <row r="5" spans="1:19" ht="15" x14ac:dyDescent="0.3">
      <c r="N5" s="11"/>
      <c r="O5" s="12"/>
    </row>
    <row r="7" spans="1:19" s="13" customFormat="1" x14ac:dyDescent="0.3">
      <c r="B7" s="14"/>
      <c r="D7" s="15"/>
      <c r="E7" s="16" t="s">
        <v>2</v>
      </c>
      <c r="F7" s="17"/>
      <c r="H7" s="15"/>
      <c r="I7" s="16" t="s">
        <v>3</v>
      </c>
      <c r="J7" s="17"/>
      <c r="L7" s="15"/>
      <c r="M7" s="16" t="s">
        <v>4</v>
      </c>
      <c r="N7" s="17"/>
      <c r="P7" s="15"/>
      <c r="Q7" s="16" t="s">
        <v>5</v>
      </c>
      <c r="R7" s="17"/>
    </row>
    <row r="8" spans="1:19" s="18" customFormat="1" ht="17.25" customHeight="1" x14ac:dyDescent="0.3">
      <c r="B8" s="2"/>
      <c r="D8" s="19" t="s">
        <v>39</v>
      </c>
      <c r="E8" s="20" t="s">
        <v>40</v>
      </c>
      <c r="F8" s="21" t="s">
        <v>6</v>
      </c>
      <c r="G8" s="14"/>
      <c r="H8" s="19" t="s">
        <v>39</v>
      </c>
      <c r="I8" s="20" t="s">
        <v>40</v>
      </c>
      <c r="J8" s="21" t="s">
        <v>6</v>
      </c>
      <c r="K8" s="14"/>
      <c r="L8" s="19" t="s">
        <v>39</v>
      </c>
      <c r="M8" s="20" t="s">
        <v>40</v>
      </c>
      <c r="N8" s="21" t="s">
        <v>6</v>
      </c>
      <c r="O8" s="22"/>
      <c r="P8" s="19" t="s">
        <v>39</v>
      </c>
      <c r="Q8" s="20" t="s">
        <v>40</v>
      </c>
      <c r="R8" s="21" t="s">
        <v>6</v>
      </c>
      <c r="S8" s="2"/>
    </row>
    <row r="9" spans="1:19" s="23" customFormat="1" ht="1.5" customHeight="1" x14ac:dyDescent="0.2">
      <c r="B9" s="24"/>
      <c r="D9" s="25"/>
      <c r="E9" s="26"/>
      <c r="F9" s="27"/>
      <c r="G9" s="28"/>
      <c r="H9" s="25"/>
      <c r="I9" s="26"/>
      <c r="J9" s="27"/>
      <c r="K9" s="28"/>
      <c r="L9" s="25"/>
      <c r="M9" s="26"/>
      <c r="N9" s="27"/>
      <c r="O9" s="28"/>
      <c r="P9" s="25"/>
      <c r="Q9" s="26"/>
      <c r="R9" s="27"/>
      <c r="S9" s="28"/>
    </row>
    <row r="10" spans="1:19" s="18" customFormat="1" x14ac:dyDescent="0.3">
      <c r="B10" s="2"/>
      <c r="D10" s="29"/>
      <c r="E10" s="30"/>
      <c r="F10" s="31"/>
      <c r="G10" s="32"/>
      <c r="H10" s="29"/>
      <c r="I10" s="30"/>
      <c r="J10" s="31"/>
      <c r="L10" s="33"/>
      <c r="M10" s="34"/>
      <c r="N10" s="35"/>
      <c r="P10" s="33"/>
      <c r="Q10" s="34"/>
      <c r="R10" s="35"/>
    </row>
    <row r="11" spans="1:19" ht="15" customHeight="1" x14ac:dyDescent="0.3">
      <c r="A11" s="36" t="s">
        <v>7</v>
      </c>
      <c r="B11" s="37"/>
      <c r="C11" s="38"/>
      <c r="D11" s="39">
        <v>21.044014284111022</v>
      </c>
      <c r="E11" s="39">
        <v>21.588945284111023</v>
      </c>
      <c r="F11" s="40">
        <f>IF(D11="","",IF(E11="","",IF(D11=0,0,IF(E11=0,0,(E11-D11)/D11))))</f>
        <v>2.5894821807426926E-2</v>
      </c>
      <c r="G11" s="41"/>
      <c r="H11" s="42">
        <v>21.72317704103892</v>
      </c>
      <c r="I11" s="39">
        <v>21.911332859038914</v>
      </c>
      <c r="J11" s="40">
        <f>IF(H11="","",IF(I11="","",IF(H11=0,0,IF(I11=0,0,(I11-H11)/H11))))</f>
        <v>8.6615239402843946E-3</v>
      </c>
      <c r="L11" s="42">
        <v>41.923390707694743</v>
      </c>
      <c r="M11" s="39">
        <v>44.421796000000001</v>
      </c>
      <c r="N11" s="40">
        <f>IF(L11="","",IF(M11="","",IF(L11=0,0,IF(M11=0,0,(M11-L11)/L11))))</f>
        <v>5.9594542572308985E-2</v>
      </c>
      <c r="P11" s="42">
        <v>84.690582032844674</v>
      </c>
      <c r="Q11" s="39">
        <v>87.922074143149928</v>
      </c>
      <c r="R11" s="40">
        <f>IF(P11="","",IF(Q11="","",IF(P11=0,0,IF(Q11=0,0,(Q11-P11)/P11))))</f>
        <v>3.8156451788842562E-2</v>
      </c>
    </row>
    <row r="12" spans="1:19" ht="15" customHeight="1" x14ac:dyDescent="0.3">
      <c r="A12" s="43"/>
      <c r="B12" s="44" t="s">
        <v>8</v>
      </c>
      <c r="C12" s="45"/>
      <c r="D12" s="39">
        <f>IF(D11="","",D11)</f>
        <v>21.044014284111022</v>
      </c>
      <c r="E12" s="39">
        <f>IF(E11="","",E11)</f>
        <v>21.588945284111023</v>
      </c>
      <c r="F12" s="40">
        <f>IF(D12="","",IF(E12="","",IF(D12=0,0,IF(E12=0,0,(E12-D12)/D12))))</f>
        <v>2.5894821807426926E-2</v>
      </c>
      <c r="G12" s="41"/>
      <c r="H12" s="42">
        <f>IF(H11="","",H11)</f>
        <v>21.72317704103892</v>
      </c>
      <c r="I12" s="39">
        <f>IF(I11="","",I11)</f>
        <v>21.911332859038914</v>
      </c>
      <c r="J12" s="40">
        <f>IF(H12="","",IF(I12="","",IF(H12=0,0,IF(I12=0,0,(I12-H12)/H12))))</f>
        <v>8.6615239402843946E-3</v>
      </c>
      <c r="L12" s="42">
        <f>IF(L11="","",L11)</f>
        <v>41.923390707694743</v>
      </c>
      <c r="M12" s="39">
        <f>IF(M11="","",M11)</f>
        <v>44.421796000000001</v>
      </c>
      <c r="N12" s="40">
        <f>IF(L12="","",IF(M12="","",IF(L12=0,0,IF(M12=0,0,(M12-L12)/L12))))</f>
        <v>5.9594542572308985E-2</v>
      </c>
      <c r="P12" s="42">
        <f>IF(P11="","",P11)</f>
        <v>84.690582032844674</v>
      </c>
      <c r="Q12" s="39">
        <f>IF(Q11="","",Q11)</f>
        <v>87.922074143149928</v>
      </c>
      <c r="R12" s="40">
        <f>IF(P12="","",IF(Q12="","",IF(P12=0,0,IF(Q12=0,0,(Q12-P12)/P12))))</f>
        <v>3.8156451788842562E-2</v>
      </c>
    </row>
    <row r="13" spans="1:19" ht="15" customHeight="1" x14ac:dyDescent="0.3">
      <c r="A13" s="43"/>
      <c r="D13" s="42"/>
      <c r="E13" s="39"/>
      <c r="F13" s="40"/>
      <c r="G13" s="41"/>
      <c r="H13" s="42"/>
      <c r="I13" s="39"/>
      <c r="J13" s="40"/>
      <c r="L13" s="42"/>
      <c r="M13" s="39"/>
      <c r="N13" s="40"/>
      <c r="P13" s="42"/>
      <c r="Q13" s="39"/>
      <c r="R13" s="40"/>
    </row>
    <row r="14" spans="1:19" ht="15" customHeight="1" x14ac:dyDescent="0.3">
      <c r="A14" s="36" t="s">
        <v>9</v>
      </c>
      <c r="B14" s="37"/>
      <c r="C14" s="38"/>
      <c r="D14" s="39">
        <v>22.012599124935541</v>
      </c>
      <c r="E14" s="39">
        <v>22.734972124935542</v>
      </c>
      <c r="F14" s="40">
        <f>IF(D14="","",IF(E14="","",IF(D14=0,0,IF(E14=0,0,(E14-D14)/D14))))</f>
        <v>3.2816342854384138E-2</v>
      </c>
      <c r="G14" s="41"/>
      <c r="H14" s="42">
        <v>23.351812830000014</v>
      </c>
      <c r="I14" s="39">
        <v>23.492366830000016</v>
      </c>
      <c r="J14" s="40">
        <f>IF(H14="","",IF(I14="","",IF(H14=0,0,IF(I14=0,0,(I14-H14)/H14))))</f>
        <v>6.0189759580220794E-3</v>
      </c>
      <c r="L14" s="42">
        <v>44.718172308522149</v>
      </c>
      <c r="M14" s="39">
        <v>49.119954308522146</v>
      </c>
      <c r="N14" s="40">
        <f>IF(L14="","",IF(M14="","",IF(L14=0,0,IF(M14=0,0,(M14-L14)/L14))))</f>
        <v>9.8433853012394448E-2</v>
      </c>
      <c r="P14" s="42">
        <v>90.082584263457704</v>
      </c>
      <c r="Q14" s="39">
        <v>95.347293263457715</v>
      </c>
      <c r="R14" s="40">
        <f>IF(P14="","",IF(Q14="","",IF(P14=0,0,IF(Q14=0,0,(Q14-P14)/P14))))</f>
        <v>5.8443139071174016E-2</v>
      </c>
    </row>
    <row r="15" spans="1:19" ht="15" customHeight="1" x14ac:dyDescent="0.3">
      <c r="A15" s="43"/>
      <c r="B15" s="44" t="s">
        <v>8</v>
      </c>
      <c r="C15" s="45"/>
      <c r="D15" s="39">
        <f>IF(D14="","",D14+D12)</f>
        <v>43.056613409046562</v>
      </c>
      <c r="E15" s="39">
        <f>IF(E14="","",E14+E12)</f>
        <v>44.323917409046565</v>
      </c>
      <c r="F15" s="40">
        <f>IF(D15="","",IF(E15="","",IF(D15=0,0,IF(E15=0,0,(E15-D15)/D15))))</f>
        <v>2.9433434254579147E-2</v>
      </c>
      <c r="G15" s="41"/>
      <c r="H15" s="42">
        <f>IF(H14="","",H14+H12)</f>
        <v>45.074989871038937</v>
      </c>
      <c r="I15" s="39">
        <f>IF(I14="","",I14+I12)</f>
        <v>45.40369968903893</v>
      </c>
      <c r="J15" s="40">
        <f>IF(H15="","",IF(I15="","",IF(H15=0,0,IF(I15=0,0,(I15-H15)/H15))))</f>
        <v>7.2925100802117282E-3</v>
      </c>
      <c r="L15" s="42">
        <f>IF(L14="","",L14+L12)</f>
        <v>86.641563016216892</v>
      </c>
      <c r="M15" s="39">
        <f>IF(M14="","",M14+M12)</f>
        <v>93.541750308522154</v>
      </c>
      <c r="N15" s="40">
        <f>IF(L15="","",IF(M15="","",IF(L15=0,0,IF(M15=0,0,(M15-L15)/L15))))</f>
        <v>7.9640614182061073E-2</v>
      </c>
      <c r="P15" s="42">
        <f>IF(P14="","",P14+P12)</f>
        <v>174.77316629630238</v>
      </c>
      <c r="Q15" s="39">
        <f>IF(Q14="","",Q14+Q12)</f>
        <v>183.26936740660764</v>
      </c>
      <c r="R15" s="40">
        <f>IF(P15="","",IF(Q15="","",IF(P15=0,0,IF(Q15=0,0,(Q15-P15)/P15))))</f>
        <v>4.8612732093559471E-2</v>
      </c>
    </row>
    <row r="16" spans="1:19" ht="15" customHeight="1" x14ac:dyDescent="0.3">
      <c r="A16" s="43"/>
      <c r="D16" s="42"/>
      <c r="E16" s="39"/>
      <c r="F16" s="40"/>
      <c r="G16" s="41"/>
      <c r="H16" s="42"/>
      <c r="I16" s="39"/>
      <c r="J16" s="40"/>
      <c r="L16" s="42"/>
      <c r="M16" s="39"/>
      <c r="N16" s="40"/>
      <c r="P16" s="42"/>
      <c r="Q16" s="39"/>
      <c r="R16" s="40"/>
    </row>
    <row r="17" spans="1:18" ht="15" customHeight="1" x14ac:dyDescent="0.3">
      <c r="A17" s="36" t="s">
        <v>10</v>
      </c>
      <c r="B17" s="37"/>
      <c r="C17" s="38"/>
      <c r="D17" s="39">
        <v>21.324813430078404</v>
      </c>
      <c r="E17" s="39">
        <v>22.495676430078401</v>
      </c>
      <c r="F17" s="40">
        <f>IF(D17="","",IF(E17="","",IF(D17=0,0,IF(E17=0,0,(E17-D17)/D17))))</f>
        <v>5.4906131012077614E-2</v>
      </c>
      <c r="G17" s="41"/>
      <c r="H17" s="42">
        <v>24.314938725954196</v>
      </c>
      <c r="I17" s="39">
        <v>24.535314725954198</v>
      </c>
      <c r="J17" s="40">
        <f>IF(H17="","",IF(I17="","",IF(H17=0,0,IF(I17=0,0,(I17-H17)/H17))))</f>
        <v>9.0633993564116378E-3</v>
      </c>
      <c r="L17" s="42">
        <v>45.911950111384847</v>
      </c>
      <c r="M17" s="39">
        <v>50.309101111384848</v>
      </c>
      <c r="N17" s="40">
        <f>IF(L17="","",IF(M17="","",IF(L17=0,0,IF(M17=0,0,(M17-L17)/L17))))</f>
        <v>9.5773561988377262E-2</v>
      </c>
      <c r="P17" s="42">
        <v>91.55170226741744</v>
      </c>
      <c r="Q17" s="39">
        <v>97.340092267417447</v>
      </c>
      <c r="R17" s="40">
        <f>IF(P17="","",IF(Q17="","",IF(P17=0,0,IF(Q17=0,0,(Q17-P17)/P17))))</f>
        <v>6.3225367269441266E-2</v>
      </c>
    </row>
    <row r="18" spans="1:18" ht="15" customHeight="1" x14ac:dyDescent="0.3">
      <c r="A18" s="43"/>
      <c r="B18" s="44" t="s">
        <v>8</v>
      </c>
      <c r="C18" s="45"/>
      <c r="D18" s="39">
        <f>IF(D17="","",D17+D15)</f>
        <v>64.38142683912497</v>
      </c>
      <c r="E18" s="39">
        <f>IF(E17="","",E17+E15)</f>
        <v>66.819593839124963</v>
      </c>
      <c r="F18" s="40">
        <f>IF(D18="","",IF(E18="","",IF(D18=0,0,IF(E18=0,0,(E18-D18)/D18))))</f>
        <v>3.7870658040748864E-2</v>
      </c>
      <c r="G18" s="41"/>
      <c r="H18" s="42">
        <f>IF(H17="","",H17+H15)</f>
        <v>69.38992859699313</v>
      </c>
      <c r="I18" s="39">
        <f>IF(I17="","",I17+I15)</f>
        <v>69.939014414993125</v>
      </c>
      <c r="J18" s="40">
        <f>IF(H18="","",IF(I18="","",IF(H18=0,0,IF(I18=0,0,(I18-H18)/H18))))</f>
        <v>7.9130477448536851E-3</v>
      </c>
      <c r="L18" s="42">
        <f>IF(L17="","",L17+L15)</f>
        <v>132.55351312760175</v>
      </c>
      <c r="M18" s="39">
        <f>IF(M17="","",M17+M15)</f>
        <v>143.850851419907</v>
      </c>
      <c r="N18" s="40">
        <f>IF(L18="","",IF(M18="","",IF(L18=0,0,IF(M18=0,0,(M18-L18)/L18))))</f>
        <v>8.522850904321147E-2</v>
      </c>
      <c r="P18" s="42">
        <f>IF(P17="","",P17+P15)</f>
        <v>266.3248685637198</v>
      </c>
      <c r="Q18" s="39">
        <f>IF(Q17="","",Q17+Q15)</f>
        <v>280.60945967402506</v>
      </c>
      <c r="R18" s="40">
        <f>IF(P18="","",IF(Q18="","",IF(P18=0,0,IF(Q18=0,0,(Q18-P18)/P18))))</f>
        <v>5.3635964179167835E-2</v>
      </c>
    </row>
    <row r="19" spans="1:18" ht="15" customHeight="1" x14ac:dyDescent="0.3">
      <c r="A19" s="43"/>
      <c r="D19" s="42"/>
      <c r="E19" s="39"/>
      <c r="F19" s="40"/>
      <c r="G19" s="41"/>
      <c r="H19" s="42"/>
      <c r="I19" s="39"/>
      <c r="J19" s="40"/>
      <c r="L19" s="42"/>
      <c r="M19" s="39"/>
      <c r="N19" s="40"/>
      <c r="P19" s="42"/>
      <c r="Q19" s="39"/>
      <c r="R19" s="40"/>
    </row>
    <row r="20" spans="1:18" ht="15" customHeight="1" x14ac:dyDescent="0.3">
      <c r="A20" s="36" t="s">
        <v>11</v>
      </c>
      <c r="B20" s="37"/>
      <c r="C20" s="38"/>
      <c r="D20" s="39">
        <v>22.716205217095801</v>
      </c>
      <c r="E20" s="39">
        <v>23.139567217095799</v>
      </c>
      <c r="F20" s="40">
        <f>IF(D20="","",IF(E20="","",IF(D20=0,0,IF(E20=0,0,(E20-D20)/D20))))</f>
        <v>1.863700367002244E-2</v>
      </c>
      <c r="G20" s="41"/>
      <c r="H20" s="42">
        <v>25.054532685331377</v>
      </c>
      <c r="I20" s="39">
        <v>25.423864685331377</v>
      </c>
      <c r="J20" s="40">
        <f>IF(H20="","",IF(I20="","",IF(H20=0,0,IF(I20=0,0,(I20-H20)/H20))))</f>
        <v>1.4741125074595065E-2</v>
      </c>
      <c r="L20" s="42">
        <v>48.44407623230375</v>
      </c>
      <c r="M20" s="39">
        <v>53.206599232303752</v>
      </c>
      <c r="N20" s="40">
        <f>IF(L20="","",IF(M20="","",IF(L20=0,0,IF(M20=0,0,(M20-L20)/L20))))</f>
        <v>9.8309708232690571E-2</v>
      </c>
      <c r="P20" s="42">
        <v>96.214814134730929</v>
      </c>
      <c r="Q20" s="39">
        <v>101.77003113473093</v>
      </c>
      <c r="R20" s="40">
        <f>IF(P20="","",IF(Q20="","",IF(P20=0,0,IF(Q20=0,0,(Q20-P20)/P20))))</f>
        <v>5.7737647263143406E-2</v>
      </c>
    </row>
    <row r="21" spans="1:18" ht="15" customHeight="1" x14ac:dyDescent="0.3">
      <c r="A21" s="43"/>
      <c r="B21" s="44" t="s">
        <v>8</v>
      </c>
      <c r="C21" s="45"/>
      <c r="D21" s="39">
        <f>IF(D20="","",D20+D18)</f>
        <v>87.097632056220775</v>
      </c>
      <c r="E21" s="39">
        <f>IF(E20="","",E20+E18)</f>
        <v>89.959161056220765</v>
      </c>
      <c r="F21" s="40">
        <f>IF(D21="","",IF(E21="","",IF(D21=0,0,IF(E21=0,0,(E21-D21)/D21))))</f>
        <v>3.2854268622973561E-2</v>
      </c>
      <c r="G21" s="41"/>
      <c r="H21" s="42">
        <f>IF(H20="","",H20+H18)</f>
        <v>94.444461282324511</v>
      </c>
      <c r="I21" s="39">
        <f>IF(I20="","",I20+I18)</f>
        <v>95.362879100324506</v>
      </c>
      <c r="J21" s="40">
        <f>IF(H21="","",IF(I21="","",IF(H21=0,0,IF(I21=0,0,(I21-H21)/H21))))</f>
        <v>9.7244222215906537E-3</v>
      </c>
      <c r="L21" s="42">
        <f>IF(L20="","",L20+L18)</f>
        <v>180.9975893599055</v>
      </c>
      <c r="M21" s="39">
        <f>IF(M20="","",M20+M18)</f>
        <v>197.05745065221075</v>
      </c>
      <c r="N21" s="40">
        <f>IF(L21="","",IF(M21="","",IF(L21=0,0,IF(M21=0,0,(M21-L21)/L21))))</f>
        <v>8.8729697169452004E-2</v>
      </c>
      <c r="P21" s="42">
        <f>IF(P20="","",P20+P18)</f>
        <v>362.53968269845075</v>
      </c>
      <c r="Q21" s="39">
        <f>IF(Q20="","",Q20+Q18)</f>
        <v>382.37949080875597</v>
      </c>
      <c r="R21" s="40">
        <f>IF(P21="","",IF(Q21="","",IF(P21=0,0,IF(Q21=0,0,(Q21-P21)/P21))))</f>
        <v>5.4724514465930518E-2</v>
      </c>
    </row>
    <row r="22" spans="1:18" ht="15" customHeight="1" x14ac:dyDescent="0.3">
      <c r="A22" s="43"/>
      <c r="D22" s="42"/>
      <c r="E22" s="39"/>
      <c r="F22" s="40"/>
      <c r="G22" s="41"/>
      <c r="H22" s="42"/>
      <c r="I22" s="39"/>
      <c r="J22" s="40"/>
      <c r="L22" s="42"/>
      <c r="M22" s="39"/>
      <c r="N22" s="40"/>
      <c r="P22" s="42"/>
      <c r="Q22" s="39"/>
      <c r="R22" s="40"/>
    </row>
    <row r="23" spans="1:18" ht="15" customHeight="1" x14ac:dyDescent="0.3">
      <c r="A23" s="36" t="s">
        <v>12</v>
      </c>
      <c r="B23" s="37"/>
      <c r="C23" s="46"/>
      <c r="D23" s="42">
        <v>22.674091850510887</v>
      </c>
      <c r="E23" s="39">
        <v>22.007062850510888</v>
      </c>
      <c r="F23" s="40">
        <f>IF(D23="","",IF(E23="","",IF(D23=0,0,IF(E23=0,0,(E23-D23)/D23))))</f>
        <v>-2.9418113166237794E-2</v>
      </c>
      <c r="G23" s="41"/>
      <c r="H23" s="42">
        <v>24.787210451062172</v>
      </c>
      <c r="I23" s="39">
        <v>23.083944811062171</v>
      </c>
      <c r="J23" s="40">
        <f>IF(H23="","",IF(I23="","",IF(H23=0,0,IF(I23=0,0,(I23-H23)/H23))))</f>
        <v>-6.871550323755829E-2</v>
      </c>
      <c r="L23" s="42">
        <v>46.568783736652968</v>
      </c>
      <c r="M23" s="39">
        <v>50.35730773665297</v>
      </c>
      <c r="N23" s="40">
        <f>IF(L23="","",IF(M23="","",IF(L23=0,0,IF(M23=0,0,(M23-L23)/L23))))</f>
        <v>8.1353294975968257E-2</v>
      </c>
      <c r="P23" s="42">
        <v>94.030086038226031</v>
      </c>
      <c r="Q23" s="39">
        <v>95.448315398226029</v>
      </c>
      <c r="R23" s="40">
        <f>IF(P23="","",IF(Q23="","",IF(P23=0,0,IF(Q23=0,0,(Q23-P23)/P23))))</f>
        <v>1.5082718944056326E-2</v>
      </c>
    </row>
    <row r="24" spans="1:18" ht="15" customHeight="1" x14ac:dyDescent="0.3">
      <c r="A24" s="43"/>
      <c r="B24" s="44" t="s">
        <v>8</v>
      </c>
      <c r="C24" s="45"/>
      <c r="D24" s="39">
        <f>IF(D23="","",D23+D21)</f>
        <v>109.77172390673167</v>
      </c>
      <c r="E24" s="39">
        <f>IF(E23="","",E23+E21)</f>
        <v>111.96622390673166</v>
      </c>
      <c r="F24" s="40">
        <f>IF(D24="","",IF(E24="","",IF(D24=0,0,IF(E24=0,0,(E24-D24)/D24))))</f>
        <v>1.9991487077897798E-2</v>
      </c>
      <c r="G24" s="41"/>
      <c r="H24" s="42">
        <f>IF(H23="","",H23+H21)</f>
        <v>119.23167173338669</v>
      </c>
      <c r="I24" s="39">
        <f>IF(I23="","",I23+I21)</f>
        <v>118.44682391138667</v>
      </c>
      <c r="J24" s="40">
        <f>IF(H24="","",IF(I24="","",IF(H24=0,0,IF(I24=0,0,(I24-H24)/H24))))</f>
        <v>-6.5825448103672612E-3</v>
      </c>
      <c r="L24" s="42">
        <f>IF(L23="","",L23+L21)</f>
        <v>227.56637309655846</v>
      </c>
      <c r="M24" s="39">
        <f>IF(M23="","",M23+M21)</f>
        <v>247.41475838886373</v>
      </c>
      <c r="N24" s="40">
        <f>IF(L24="","",IF(M24="","",IF(L24=0,0,IF(M24=0,0,(M24-L24)/L24))))</f>
        <v>8.7220203153140816E-2</v>
      </c>
      <c r="P24" s="42">
        <f>IF(P23="","",P23+P21)</f>
        <v>456.56976873667679</v>
      </c>
      <c r="Q24" s="39">
        <f>IF(Q23="","",Q23+Q21)</f>
        <v>477.82780620698202</v>
      </c>
      <c r="R24" s="40">
        <f>IF(P24="","",IF(Q24="","",IF(P24=0,0,IF(Q24=0,0,(Q24-P24)/P24))))</f>
        <v>4.6560326429684488E-2</v>
      </c>
    </row>
    <row r="25" spans="1:18" ht="15" customHeight="1" x14ac:dyDescent="0.3">
      <c r="A25" s="43"/>
      <c r="D25" s="42"/>
      <c r="E25" s="39"/>
      <c r="F25" s="40"/>
      <c r="G25" s="41"/>
      <c r="H25" s="42"/>
      <c r="I25" s="39"/>
      <c r="J25" s="40"/>
      <c r="L25" s="42"/>
      <c r="M25" s="39"/>
      <c r="N25" s="40"/>
      <c r="P25" s="42"/>
      <c r="Q25" s="39"/>
      <c r="R25" s="40"/>
    </row>
    <row r="26" spans="1:18" ht="15" customHeight="1" x14ac:dyDescent="0.3">
      <c r="A26" s="36" t="s">
        <v>13</v>
      </c>
      <c r="B26" s="37"/>
      <c r="C26" s="46"/>
      <c r="D26" s="42">
        <v>22.55812781797513</v>
      </c>
      <c r="E26" s="39">
        <v>21.814820817975129</v>
      </c>
      <c r="F26" s="40">
        <f>IF(D26="","",IF(E26="","",IF(D26=0,0,IF(E26=0,0,(E26-D26)/D26))))</f>
        <v>-3.295073979533477E-2</v>
      </c>
      <c r="G26" s="41"/>
      <c r="H26" s="42">
        <v>24.116672300657811</v>
      </c>
      <c r="I26" s="39">
        <v>21.632323370657812</v>
      </c>
      <c r="J26" s="40">
        <f>IF(H26="","",IF(I26="","",IF(H26=0,0,IF(I26=0,0,(I26-H26)/H26))))</f>
        <v>-0.10301375326695615</v>
      </c>
      <c r="L26" s="42">
        <v>47.119056021302313</v>
      </c>
      <c r="M26" s="39">
        <v>49.636362021302311</v>
      </c>
      <c r="N26" s="40">
        <f>IF(L26="","",IF(M26="","",IF(L26=0,0,IF(M26=0,0,(M26-L26)/L26))))</f>
        <v>5.3424372484498314E-2</v>
      </c>
      <c r="P26" s="42">
        <v>93.793856139935258</v>
      </c>
      <c r="Q26" s="39">
        <v>93.083506209935251</v>
      </c>
      <c r="R26" s="40">
        <f>IF(P26="","",IF(Q26="","",IF(P26=0,0,IF(Q26=0,0,(Q26-P26)/P26))))</f>
        <v>-7.5735230348158815E-3</v>
      </c>
    </row>
    <row r="27" spans="1:18" ht="15" customHeight="1" x14ac:dyDescent="0.3">
      <c r="A27" s="43"/>
      <c r="B27" s="44" t="s">
        <v>8</v>
      </c>
      <c r="C27" s="45"/>
      <c r="D27" s="39">
        <f>IF(D26="","",D26+D24)</f>
        <v>132.3298517247068</v>
      </c>
      <c r="E27" s="39">
        <f>IF(E26="","",E26+E24)</f>
        <v>133.78104472470679</v>
      </c>
      <c r="F27" s="40">
        <f>IF(D27="","",IF(E27="","",IF(D27=0,0,IF(E27=0,0,(E27-D27)/D27))))</f>
        <v>1.0966482476070384E-2</v>
      </c>
      <c r="G27" s="41"/>
      <c r="H27" s="42">
        <f>IF(H26="","",H26+H24)</f>
        <v>143.34834403404449</v>
      </c>
      <c r="I27" s="39">
        <f>IF(I26="","",I26+I24)</f>
        <v>140.07914728204449</v>
      </c>
      <c r="J27" s="40">
        <f>IF(H27="","",IF(I27="","",IF(H27=0,0,IF(I27=0,0,(I27-H27)/H27))))</f>
        <v>-2.2805961059610021E-2</v>
      </c>
      <c r="L27" s="42">
        <f>IF(L26="","",L26+L24)</f>
        <v>274.68542911786079</v>
      </c>
      <c r="M27" s="39">
        <f>IF(M26="","",M26+M24)</f>
        <v>297.05112041016605</v>
      </c>
      <c r="N27" s="40">
        <f>IF(L27="","",IF(M27="","",IF(L27=0,0,IF(M27=0,0,(M27-L27)/L27))))</f>
        <v>8.1422925723186754E-2</v>
      </c>
      <c r="P27" s="42">
        <f>IF(P26="","",P26+P24)</f>
        <v>550.36362487661199</v>
      </c>
      <c r="Q27" s="39">
        <f>IF(Q26="","",Q26+Q24)</f>
        <v>570.91131241691733</v>
      </c>
      <c r="R27" s="40">
        <f>IF(P27="","",IF(Q27="","",IF(P27=0,0,IF(Q27=0,0,(Q27-P27)/P27))))</f>
        <v>3.7334748539953007E-2</v>
      </c>
    </row>
    <row r="28" spans="1:18" ht="15" customHeight="1" x14ac:dyDescent="0.3">
      <c r="A28" s="43"/>
      <c r="D28" s="42"/>
      <c r="E28" s="39"/>
      <c r="F28" s="40"/>
      <c r="G28" s="41"/>
      <c r="H28" s="42"/>
      <c r="I28" s="39"/>
      <c r="J28" s="40"/>
      <c r="L28" s="42"/>
      <c r="M28" s="39"/>
      <c r="N28" s="40"/>
      <c r="P28" s="42"/>
      <c r="Q28" s="39"/>
      <c r="R28" s="40"/>
    </row>
    <row r="29" spans="1:18" ht="15" customHeight="1" x14ac:dyDescent="0.3">
      <c r="A29" s="36" t="s">
        <v>14</v>
      </c>
      <c r="B29" s="37"/>
      <c r="C29" s="46"/>
      <c r="D29" s="42">
        <v>21.487353118946999</v>
      </c>
      <c r="E29" s="39">
        <v>22.827339118946998</v>
      </c>
      <c r="F29" s="40">
        <f>IF(D29="","",IF(E29="","",IF(D29=0,0,IF(E29=0,0,(E29-D29)/D29))))</f>
        <v>6.2361613018703278E-2</v>
      </c>
      <c r="G29" s="41"/>
      <c r="H29" s="42">
        <v>22.671724625050089</v>
      </c>
      <c r="I29" s="39">
        <v>20.571088045050093</v>
      </c>
      <c r="J29" s="40">
        <f>IF(H29="","",IF(I29="","",IF(H29=0,0,IF(I29=0,0,(I29-H29)/H29))))</f>
        <v>-9.2654467833426027E-2</v>
      </c>
      <c r="L29" s="42">
        <v>44.407172656221</v>
      </c>
      <c r="M29" s="39">
        <v>47.489202656221003</v>
      </c>
      <c r="N29" s="40">
        <f>IF(L29="","",IF(M29="","",IF(L29=0,0,IF(M29=0,0,(M29-L29)/L29))))</f>
        <v>6.9403878149586304E-2</v>
      </c>
      <c r="P29" s="42">
        <v>88.566250400218095</v>
      </c>
      <c r="Q29" s="39">
        <v>90.887629820218095</v>
      </c>
      <c r="R29" s="40">
        <f>IF(P29="","",IF(Q29="","",IF(P29=0,0,IF(Q29=0,0,(Q29-P29)/P29))))</f>
        <v>2.6210654843239058E-2</v>
      </c>
    </row>
    <row r="30" spans="1:18" ht="15" customHeight="1" x14ac:dyDescent="0.3">
      <c r="A30" s="43"/>
      <c r="B30" s="44" t="s">
        <v>8</v>
      </c>
      <c r="C30" s="45"/>
      <c r="D30" s="39">
        <f>IF(D29="","",D29+D27)</f>
        <v>153.8172048436538</v>
      </c>
      <c r="E30" s="39">
        <f>IF(E29="","",E29+E27)</f>
        <v>156.6083838436538</v>
      </c>
      <c r="F30" s="40">
        <f>IF(D30="","",IF(E30="","",IF(D30=0,0,IF(E30=0,0,(E30-D30)/D30))))</f>
        <v>1.814607802057689E-2</v>
      </c>
      <c r="G30" s="41"/>
      <c r="H30" s="42">
        <f>IF(H29="","",H29+H27)</f>
        <v>166.02006865909459</v>
      </c>
      <c r="I30" s="39">
        <f>IF(I29="","",I29+I27)</f>
        <v>160.65023532709458</v>
      </c>
      <c r="J30" s="40">
        <f>IF(H30="","",IF(I30="","",IF(H30=0,0,IF(I30=0,0,(I30-H30)/H30))))</f>
        <v>-3.2344483262601358E-2</v>
      </c>
      <c r="L30" s="42">
        <f>IF(L29="","",L29+L27)</f>
        <v>319.0926017740818</v>
      </c>
      <c r="M30" s="39">
        <f>IF(M29="","",M29+M27)</f>
        <v>344.54032306638703</v>
      </c>
      <c r="N30" s="40">
        <f>IF(L30="","",IF(M30="","",IF(L30=0,0,IF(M30=0,0,(M30-L30)/L30))))</f>
        <v>7.9750270456982478E-2</v>
      </c>
      <c r="P30" s="42">
        <f>IF(P29="","",P29+P27)</f>
        <v>638.9298752768301</v>
      </c>
      <c r="Q30" s="39">
        <f>IF(Q29="","",Q29+Q27)</f>
        <v>661.79894223713541</v>
      </c>
      <c r="R30" s="40">
        <f>IF(P30="","",IF(Q30="","",IF(P30=0,0,IF(Q30=0,0,(Q30-P30)/P30))))</f>
        <v>3.5792765129971094E-2</v>
      </c>
    </row>
    <row r="31" spans="1:18" ht="15" customHeight="1" x14ac:dyDescent="0.3">
      <c r="A31" s="43"/>
      <c r="D31" s="42"/>
      <c r="E31" s="39"/>
      <c r="F31" s="40"/>
      <c r="G31" s="41"/>
      <c r="H31" s="42"/>
      <c r="I31" s="39"/>
      <c r="J31" s="40"/>
      <c r="L31" s="42"/>
      <c r="M31" s="39"/>
      <c r="N31" s="40"/>
      <c r="P31" s="42"/>
      <c r="Q31" s="39"/>
      <c r="R31" s="40"/>
    </row>
    <row r="32" spans="1:18" ht="15" customHeight="1" x14ac:dyDescent="0.3">
      <c r="A32" s="36" t="s">
        <v>15</v>
      </c>
      <c r="B32" s="37"/>
      <c r="C32" s="46"/>
      <c r="D32" s="42">
        <v>20.067899429250485</v>
      </c>
      <c r="E32" s="39">
        <v>18.530032429250483</v>
      </c>
      <c r="F32" s="40">
        <f>IF(D32="","",IF(E32="","",IF(D32=0,0,IF(E32=0,0,(E32-D32)/D32))))</f>
        <v>-7.6633182532220803E-2</v>
      </c>
      <c r="G32" s="41"/>
      <c r="H32" s="42">
        <v>19.220709520823526</v>
      </c>
      <c r="I32" s="39">
        <v>18.625207520823526</v>
      </c>
      <c r="J32" s="40">
        <f>IF(H32="","",IF(I32="","",IF(H32=0,0,IF(I32=0,0,(I32-H32)/H32))))</f>
        <v>-3.0982310999229181E-2</v>
      </c>
      <c r="L32" s="42">
        <v>38.380503081889856</v>
      </c>
      <c r="M32" s="39">
        <v>41.336038081889853</v>
      </c>
      <c r="N32" s="40">
        <f>IF(L32="","",IF(M32="","",IF(L32=0,0,IF(M32=0,0,(M32-L32)/L32))))</f>
        <v>7.7006155799833442E-2</v>
      </c>
      <c r="P32" s="42">
        <v>77.669112031963863</v>
      </c>
      <c r="Q32" s="39">
        <v>78.491278031963859</v>
      </c>
      <c r="R32" s="40">
        <f>IF(P32="","",IF(Q32="","",IF(P32=0,0,IF(Q32=0,0,(Q32-P32)/P32))))</f>
        <v>1.0585495037739616E-2</v>
      </c>
    </row>
    <row r="33" spans="1:19" ht="15" customHeight="1" x14ac:dyDescent="0.3">
      <c r="A33" s="43"/>
      <c r="B33" s="44" t="s">
        <v>8</v>
      </c>
      <c r="C33" s="45"/>
      <c r="D33" s="39">
        <f>IF(D32="","",D32+D30)</f>
        <v>173.88510427290427</v>
      </c>
      <c r="E33" s="39">
        <f>IF(E32="","",E32+E30)</f>
        <v>175.13841627290429</v>
      </c>
      <c r="F33" s="40">
        <f>IF(D33="","",IF(E33="","",IF(D33=0,0,IF(E33=0,0,(E33-D33)/D33))))</f>
        <v>7.2077019204187251E-3</v>
      </c>
      <c r="G33" s="41"/>
      <c r="H33" s="42">
        <f>IF(H32="","",H32+H30)</f>
        <v>185.24077817991812</v>
      </c>
      <c r="I33" s="39">
        <f>IF(I32="","",I32+I30)</f>
        <v>179.2754428479181</v>
      </c>
      <c r="J33" s="40">
        <f>IF(H33="","",IF(I33="","",IF(H33=0,0,IF(I33=0,0,(I33-H33)/H33))))</f>
        <v>-3.2203143339238696E-2</v>
      </c>
      <c r="L33" s="42">
        <f>IF(L32="","",L32+L30)</f>
        <v>357.47310485597166</v>
      </c>
      <c r="M33" s="39">
        <f>IF(M32="","",M32+M30)</f>
        <v>385.87636114827689</v>
      </c>
      <c r="N33" s="40">
        <f>IF(L33="","",IF(M33="","",IF(L33=0,0,IF(M33=0,0,(M33-L33)/L33))))</f>
        <v>7.9455645491845028E-2</v>
      </c>
      <c r="P33" s="42">
        <f>IF(P32="","",P32+P30)</f>
        <v>716.59898730879399</v>
      </c>
      <c r="Q33" s="39">
        <f>IF(Q32="","",Q32+Q30)</f>
        <v>740.29022026909922</v>
      </c>
      <c r="R33" s="40">
        <f>IF(P33="","",IF(Q33="","",IF(P33=0,0,IF(Q33=0,0,(Q33-P33)/P33))))</f>
        <v>3.3060656489731118E-2</v>
      </c>
    </row>
    <row r="34" spans="1:19" ht="15" customHeight="1" x14ac:dyDescent="0.3">
      <c r="A34" s="43"/>
      <c r="D34" s="42"/>
      <c r="E34" s="39"/>
      <c r="F34" s="40"/>
      <c r="G34" s="41"/>
      <c r="H34" s="42"/>
      <c r="I34" s="39"/>
      <c r="J34" s="40"/>
      <c r="L34" s="42"/>
      <c r="M34" s="39"/>
      <c r="N34" s="40"/>
      <c r="P34" s="42"/>
      <c r="Q34" s="39"/>
      <c r="R34" s="40"/>
    </row>
    <row r="35" spans="1:19" ht="15" customHeight="1" x14ac:dyDescent="0.3">
      <c r="A35" s="36" t="s">
        <v>16</v>
      </c>
      <c r="B35" s="37"/>
      <c r="C35" s="46"/>
      <c r="D35" s="42">
        <v>20.872094832404297</v>
      </c>
      <c r="E35" s="39">
        <v>20.023373832404296</v>
      </c>
      <c r="F35" s="40">
        <f>IF(D35="","",IF(E35="","",IF(D35=0,0,IF(E35=0,0,(E35-D35)/D35))))</f>
        <v>-4.0662952464280047E-2</v>
      </c>
      <c r="G35" s="41"/>
      <c r="H35" s="42">
        <v>19.571416477358415</v>
      </c>
      <c r="I35" s="39">
        <v>19.456018477358416</v>
      </c>
      <c r="J35" s="40">
        <f>IF(H35="","",IF(I35="","",IF(H35=0,0,IF(I35=0,0,(I35-H35)/H35))))</f>
        <v>-5.8962518187428842E-3</v>
      </c>
      <c r="L35" s="42">
        <v>39.8276776056504</v>
      </c>
      <c r="M35" s="39">
        <v>43.5007826056504</v>
      </c>
      <c r="N35" s="40">
        <f>IF(L35="","",IF(M35="","",IF(L35=0,0,IF(M35=0,0,(M35-L35)/L35))))</f>
        <v>9.2224935542786754E-2</v>
      </c>
      <c r="P35" s="42">
        <v>80.27118891541312</v>
      </c>
      <c r="Q35" s="39">
        <v>82.980174915413116</v>
      </c>
      <c r="R35" s="40">
        <f>IF(P35="","",IF(Q35="","",IF(P35=0,0,IF(Q35=0,0,(Q35-P35)/P35))))</f>
        <v>3.3747924212940553E-2</v>
      </c>
    </row>
    <row r="36" spans="1:19" ht="15" customHeight="1" x14ac:dyDescent="0.3">
      <c r="A36" s="43"/>
      <c r="B36" s="44" t="s">
        <v>8</v>
      </c>
      <c r="C36" s="45"/>
      <c r="D36" s="39">
        <f>IF(D35="","",D35+D33)</f>
        <v>194.75719910530856</v>
      </c>
      <c r="E36" s="39">
        <f>IF(E35="","",E35+E33)</f>
        <v>195.1617901053086</v>
      </c>
      <c r="F36" s="40">
        <f>IF(D36="","",IF(E36="","",IF(D36=0,0,IF(E36=0,0,(E36-D36)/D36))))</f>
        <v>2.0774122951997768E-3</v>
      </c>
      <c r="G36" s="41"/>
      <c r="H36" s="42">
        <f>IF(H35="","",H35+H33)</f>
        <v>204.81219465727654</v>
      </c>
      <c r="I36" s="39">
        <f>IF(I35="","",I35+I33)</f>
        <v>198.73146132527651</v>
      </c>
      <c r="J36" s="40">
        <f>IF(H36="","",IF(I36="","",IF(H36=0,0,IF(I36=0,0,(I36-H36)/H36))))</f>
        <v>-2.9689312895529715E-2</v>
      </c>
      <c r="L36" s="42">
        <f>IF(L35="","",L35+L33)</f>
        <v>397.30078246162208</v>
      </c>
      <c r="M36" s="39">
        <f>IF(M35="","",M35+M33)</f>
        <v>429.37714375392727</v>
      </c>
      <c r="N36" s="40">
        <f>IF(L36="","",IF(M36="","",IF(L36=0,0,IF(M36=0,0,(M36-L36)/L36))))</f>
        <v>8.0735711350892345E-2</v>
      </c>
      <c r="P36" s="42">
        <f>IF(P35="","",P35+P33)</f>
        <v>796.87017622420717</v>
      </c>
      <c r="Q36" s="39">
        <f>IF(Q35="","",Q35+Q33)</f>
        <v>823.27039518451238</v>
      </c>
      <c r="R36" s="40">
        <f>IF(P36="","",IF(Q36="","",IF(P36=0,0,IF(Q36=0,0,(Q36-P36)/P36))))</f>
        <v>3.3129887085744381E-2</v>
      </c>
    </row>
    <row r="37" spans="1:19" ht="15" customHeight="1" x14ac:dyDescent="0.3">
      <c r="A37" s="43"/>
      <c r="D37" s="42"/>
      <c r="E37" s="39"/>
      <c r="F37" s="40"/>
      <c r="G37" s="41"/>
      <c r="H37" s="42"/>
      <c r="I37" s="39"/>
      <c r="J37" s="40"/>
      <c r="L37" s="42"/>
      <c r="M37" s="39"/>
      <c r="N37" s="40"/>
      <c r="P37" s="42"/>
      <c r="Q37" s="39"/>
      <c r="R37" s="40"/>
    </row>
    <row r="38" spans="1:19" ht="15" customHeight="1" x14ac:dyDescent="0.3">
      <c r="A38" s="36" t="s">
        <v>17</v>
      </c>
      <c r="B38" s="37"/>
      <c r="C38" s="46"/>
      <c r="D38" s="42">
        <v>21.064796583377916</v>
      </c>
      <c r="E38" s="39">
        <v>20.151416583377916</v>
      </c>
      <c r="F38" s="40">
        <f>IF(D38="","",IF(E38="","",IF(D38=0,0,IF(E38=0,0,(E38-D38)/D38))))</f>
        <v>-4.3360494671035268E-2</v>
      </c>
      <c r="G38" s="41"/>
      <c r="H38" s="42">
        <v>18.063051862756229</v>
      </c>
      <c r="I38" s="39">
        <v>18.24421786275623</v>
      </c>
      <c r="J38" s="40">
        <f>IF(H38="","",IF(I38="","",IF(H38=0,0,IF(I38=0,0,(I38-H38)/H38))))</f>
        <v>1.0029645121793778E-2</v>
      </c>
      <c r="L38" s="42">
        <v>39.166519783754552</v>
      </c>
      <c r="M38" s="39">
        <v>42.370407783754551</v>
      </c>
      <c r="N38" s="40">
        <f>IF(L38="","",IF(M38="","",IF(L38=0,0,IF(M38=0,0,(M38-L38)/L38))))</f>
        <v>8.1801702517590155E-2</v>
      </c>
      <c r="P38" s="42">
        <v>78.29436822988869</v>
      </c>
      <c r="Q38" s="39">
        <v>80.766042229888697</v>
      </c>
      <c r="R38" s="40">
        <f>IF(P38="","",IF(Q38="","",IF(P38=0,0,IF(Q38=0,0,(Q38-P38)/P38))))</f>
        <v>3.1568988368903546E-2</v>
      </c>
    </row>
    <row r="39" spans="1:19" ht="15" customHeight="1" x14ac:dyDescent="0.3">
      <c r="A39" s="43"/>
      <c r="B39" s="44" t="s">
        <v>8</v>
      </c>
      <c r="C39" s="45"/>
      <c r="D39" s="39">
        <f>IF(D38="","",D38+D36)</f>
        <v>215.82199568868648</v>
      </c>
      <c r="E39" s="39">
        <f>IF(E38="","",E38+E36)</f>
        <v>215.31320668868651</v>
      </c>
      <c r="F39" s="40">
        <f>IF(D39="","",IF(E39="","",IF(D39=0,0,IF(E39=0,0,(E39-D39)/D39))))</f>
        <v>-2.3574473879570835E-3</v>
      </c>
      <c r="G39" s="41"/>
      <c r="H39" s="42">
        <f>IF(H38="","",H38+H36)</f>
        <v>222.87524652003276</v>
      </c>
      <c r="I39" s="39">
        <f>IF(I38="","",I38+I36)</f>
        <v>216.97567918803276</v>
      </c>
      <c r="J39" s="40">
        <f>IF(H39="","",IF(I39="","",IF(H39=0,0,IF(I39=0,0,(I39-H39)/H39))))</f>
        <v>-2.647026721951256E-2</v>
      </c>
      <c r="L39" s="42">
        <f>IF(L38="","",L38+L36)</f>
        <v>436.46730224537663</v>
      </c>
      <c r="M39" s="39">
        <f>IF(M38="","",M38+M36)</f>
        <v>471.74755153768183</v>
      </c>
      <c r="N39" s="40">
        <f>IF(L39="","",IF(M39="","",IF(L39=0,0,IF(M39=0,0,(M39-L39)/L39))))</f>
        <v>8.0831368376985707E-2</v>
      </c>
      <c r="P39" s="42">
        <f>IF(P38="","",P38+P36)</f>
        <v>875.1645444540959</v>
      </c>
      <c r="Q39" s="39">
        <f>IF(Q38="","",Q38+Q36)</f>
        <v>904.03643741440112</v>
      </c>
      <c r="R39" s="40">
        <f>IF(P39="","",IF(Q39="","",IF(P39=0,0,IF(Q39=0,0,(Q39-P39)/P39))))</f>
        <v>3.299024525532479E-2</v>
      </c>
    </row>
    <row r="40" spans="1:19" ht="15" customHeight="1" x14ac:dyDescent="0.3">
      <c r="A40" s="43"/>
      <c r="D40" s="42"/>
      <c r="E40" s="39"/>
      <c r="F40" s="40"/>
      <c r="G40" s="41"/>
      <c r="H40" s="42"/>
      <c r="I40" s="39"/>
      <c r="J40" s="40"/>
      <c r="L40" s="42"/>
      <c r="M40" s="39"/>
      <c r="N40" s="40"/>
      <c r="P40" s="42"/>
      <c r="Q40" s="39"/>
      <c r="R40" s="40"/>
    </row>
    <row r="41" spans="1:19" ht="15" customHeight="1" x14ac:dyDescent="0.3">
      <c r="A41" s="36" t="s">
        <v>18</v>
      </c>
      <c r="B41" s="37"/>
      <c r="C41" s="46"/>
      <c r="D41" s="42">
        <v>22.680602646493654</v>
      </c>
      <c r="E41" s="39">
        <v>21.675865246493654</v>
      </c>
      <c r="F41" s="40">
        <f>IF(D41="","",IF(E41="","",IF(D41=0,0,IF(E41=0,0,(E41-D41)/D41))))</f>
        <v>-4.4299413717533154E-2</v>
      </c>
      <c r="G41" s="41"/>
      <c r="H41" s="42">
        <v>18.943656426561404</v>
      </c>
      <c r="I41" s="39">
        <v>17.970365551561404</v>
      </c>
      <c r="J41" s="40">
        <f>IF(H41="","",IF(I41="","",IF(H41=0,0,IF(I41=0,0,(I41-H41)/H41))))</f>
        <v>-5.1378195058231893E-2</v>
      </c>
      <c r="L41" s="42">
        <v>40.997374461455109</v>
      </c>
      <c r="M41" s="39">
        <v>44.478033461455105</v>
      </c>
      <c r="N41" s="40">
        <f>IF(L41="","",IF(M41="","",IF(L41=0,0,IF(M41=0,0,(M41-L41)/L41))))</f>
        <v>8.4899558708873904E-2</v>
      </c>
      <c r="P41" s="42">
        <v>82.621633534510167</v>
      </c>
      <c r="Q41" s="39">
        <v>84.12426425951017</v>
      </c>
      <c r="R41" s="40">
        <f>IF(P41="","",IF(Q41="","",IF(P41=0,0,IF(Q41=0,0,(Q41-P41)/P41))))</f>
        <v>1.8186891988432669E-2</v>
      </c>
    </row>
    <row r="42" spans="1:19" ht="15" customHeight="1" x14ac:dyDescent="0.3">
      <c r="A42" s="43"/>
      <c r="B42" s="44" t="s">
        <v>8</v>
      </c>
      <c r="C42" s="45"/>
      <c r="D42" s="39">
        <f>IF(D41="","",D41+D39)</f>
        <v>238.50259833518015</v>
      </c>
      <c r="E42" s="39">
        <f>IF(E41="","",E41+E39)</f>
        <v>236.98907193518016</v>
      </c>
      <c r="F42" s="40">
        <f>IF(D42="","",IF(E42="","",IF(D42=0,0,IF(E42=0,0,(E42-D42)/D42))))</f>
        <v>-6.3459535056006044E-3</v>
      </c>
      <c r="G42" s="41"/>
      <c r="H42" s="42">
        <f>IF(H41="","",H41+H39)</f>
        <v>241.81890294659416</v>
      </c>
      <c r="I42" s="39">
        <f>IF(I41="","",I41+I39)</f>
        <v>234.94604473959416</v>
      </c>
      <c r="J42" s="40">
        <f>IF(H42="","",IF(I42="","",IF(H42=0,0,IF(I42=0,0,(I42-H42)/H42))))</f>
        <v>-2.8421509333031263E-2</v>
      </c>
      <c r="L42" s="42">
        <f>IF(L41="","",L41+L39)</f>
        <v>477.46467670683171</v>
      </c>
      <c r="M42" s="39">
        <f>IF(M41="","",M41+M39)</f>
        <v>516.22558499913691</v>
      </c>
      <c r="N42" s="40">
        <f>IF(L42="","",IF(M42="","",IF(L42=0,0,IF(M42=0,0,(M42-L42)/L42))))</f>
        <v>8.1180682432147336E-2</v>
      </c>
      <c r="P42" s="42">
        <f>IF(P41="","",P41+P39)</f>
        <v>957.78617798860603</v>
      </c>
      <c r="Q42" s="39">
        <f>IF(Q41="","",Q41+Q39)</f>
        <v>988.16070167391126</v>
      </c>
      <c r="R42" s="40">
        <f>IF(P42="","",IF(Q42="","",IF(P42=0,0,IF(Q42=0,0,(Q42-P42)/P42))))</f>
        <v>3.1713261668792403E-2</v>
      </c>
    </row>
    <row r="43" spans="1:19" ht="15" customHeight="1" x14ac:dyDescent="0.3">
      <c r="A43" s="43"/>
      <c r="D43" s="42"/>
      <c r="E43" s="39"/>
      <c r="F43" s="40"/>
      <c r="G43" s="41"/>
      <c r="H43" s="42"/>
      <c r="I43" s="39"/>
      <c r="J43" s="40"/>
      <c r="L43" s="42"/>
      <c r="M43" s="39"/>
      <c r="N43" s="40"/>
      <c r="P43" s="42"/>
      <c r="Q43" s="39"/>
      <c r="R43" s="40"/>
    </row>
    <row r="44" spans="1:19" ht="15" customHeight="1" x14ac:dyDescent="0.3">
      <c r="A44" s="36" t="s">
        <v>19</v>
      </c>
      <c r="B44" s="37"/>
      <c r="C44" s="46"/>
      <c r="D44" s="42">
        <v>22.712038487443625</v>
      </c>
      <c r="E44" s="39">
        <v>21.687646487443626</v>
      </c>
      <c r="F44" s="40">
        <f>IF(D44="","",IF(E44="","",IF(D44=0,0,IF(E44=0,0,(E44-D44)/D44))))</f>
        <v>-4.5103481158960484E-2</v>
      </c>
      <c r="G44" s="41"/>
      <c r="H44" s="42">
        <v>19.359472952068568</v>
      </c>
      <c r="I44" s="39">
        <v>17.872528952068567</v>
      </c>
      <c r="J44" s="40">
        <f>IF(H44="","",IF(I44="","",IF(H44=0,0,IF(I44=0,0,(I44-H44)/H44))))</f>
        <v>-7.6807049638255798E-2</v>
      </c>
      <c r="L44" s="42">
        <v>40.377049181470966</v>
      </c>
      <c r="M44" s="39">
        <v>43.566632181470965</v>
      </c>
      <c r="N44" s="40">
        <f>IF(L44="","",IF(M44="","",IF(L44=0,0,IF(M44=0,0,(M44-L44)/L44))))</f>
        <v>7.8994950464673849E-2</v>
      </c>
      <c r="P44" s="42">
        <v>82.448560620983159</v>
      </c>
      <c r="Q44" s="39">
        <v>83.126807620983158</v>
      </c>
      <c r="R44" s="40">
        <f>IF(P44="","",IF(Q44="","",IF(P44=0,0,IF(Q44=0,0,(Q44-P44)/P44))))</f>
        <v>8.226304921415269E-3</v>
      </c>
    </row>
    <row r="45" spans="1:19" ht="15" customHeight="1" x14ac:dyDescent="0.3">
      <c r="A45" s="43"/>
      <c r="B45" s="44" t="s">
        <v>8</v>
      </c>
      <c r="C45" s="45"/>
      <c r="D45" s="39">
        <f>IF(D44="","",D44+D42)</f>
        <v>261.21463682262379</v>
      </c>
      <c r="E45" s="39">
        <f>IF(E44="","",E44+E42)</f>
        <v>258.67671842262376</v>
      </c>
      <c r="F45" s="40">
        <f>IF(D45="","",IF(E45="","",IF(D45=0,0,IF(E45=0,0,(E45-D45)/D45))))</f>
        <v>-9.7158353408939406E-3</v>
      </c>
      <c r="G45" s="41"/>
      <c r="H45" s="42">
        <f>IF(H44="","",H44+H42)</f>
        <v>261.17837589866275</v>
      </c>
      <c r="I45" s="39">
        <f>IF(I44="","",I44+I42)</f>
        <v>252.81857369166272</v>
      </c>
      <c r="J45" s="40">
        <f>IF(H45="","",IF(I45="","",IF(H45=0,0,IF(I45=0,0,(I45-H45)/H45))))</f>
        <v>-3.2008018191535252E-2</v>
      </c>
      <c r="L45" s="42">
        <f>IF(L44="","",L44+L42)</f>
        <v>517.84172588830268</v>
      </c>
      <c r="M45" s="39">
        <f>IF(M44="","",M44+M42)</f>
        <v>559.79221718060785</v>
      </c>
      <c r="N45" s="40">
        <f>IF(L45="","",IF(M45="","",IF(L45=0,0,IF(M45=0,0,(M45-L45)/L45))))</f>
        <v>8.1010256986038628E-2</v>
      </c>
      <c r="P45" s="42">
        <f>IF(P44="","",P44+P42)</f>
        <v>1040.2347386095892</v>
      </c>
      <c r="Q45" s="39">
        <f>IF(Q44="","",Q44+Q42)</f>
        <v>1071.2875092948943</v>
      </c>
      <c r="R45" s="40">
        <f>IF(P45="","",IF(Q45="","",IF(P45=0,0,IF(Q45=0,0,(Q45-P45)/P45))))</f>
        <v>2.985169551904342E-2</v>
      </c>
    </row>
    <row r="46" spans="1:19" x14ac:dyDescent="0.3">
      <c r="D46" s="47"/>
      <c r="F46" s="48"/>
      <c r="H46" s="49"/>
      <c r="J46" s="48"/>
      <c r="L46" s="49"/>
      <c r="N46" s="48"/>
      <c r="P46" s="49"/>
      <c r="R46" s="48"/>
    </row>
    <row r="47" spans="1:19" s="57" customFormat="1" ht="24" customHeight="1" x14ac:dyDescent="0.3">
      <c r="A47" s="50" t="s">
        <v>20</v>
      </c>
      <c r="B47" s="51"/>
      <c r="C47" s="52"/>
      <c r="D47" s="53">
        <f>D45</f>
        <v>261.21463682262379</v>
      </c>
      <c r="E47" s="54">
        <f>E45</f>
        <v>258.67671842262376</v>
      </c>
      <c r="F47" s="55">
        <f>IF(D47="","",IF(E47="","",IF(D47=0,0,IF(E47=0,0,(E47-D47)/D47))))</f>
        <v>-9.7158353408939406E-3</v>
      </c>
      <c r="G47" s="56"/>
      <c r="H47" s="53">
        <f>H45</f>
        <v>261.17837589866275</v>
      </c>
      <c r="I47" s="54">
        <f>I45</f>
        <v>252.81857369166272</v>
      </c>
      <c r="J47" s="55">
        <f>IF(H47="","",IF(I47="","",IF(H47=0,0,IF(I47=0,0,(I47-H47)/H47))))</f>
        <v>-3.2008018191535252E-2</v>
      </c>
      <c r="K47" s="56"/>
      <c r="L47" s="53">
        <f>L45</f>
        <v>517.84172588830268</v>
      </c>
      <c r="M47" s="54">
        <f>M45</f>
        <v>559.79221718060785</v>
      </c>
      <c r="N47" s="55">
        <f>IF(L47="","",IF(M47="","",IF(L47=0,0,IF(M47=0,0,(M47-L47)/L47))))</f>
        <v>8.1010256986038628E-2</v>
      </c>
      <c r="O47" s="56"/>
      <c r="P47" s="53">
        <f>P45</f>
        <v>1040.2347386095892</v>
      </c>
      <c r="Q47" s="54">
        <f>Q45</f>
        <v>1071.2875092948943</v>
      </c>
      <c r="R47" s="55">
        <f>IF(P47="","",IF(Q47="","",IF(P47=0,0,IF(Q47=0,0,(Q47-P47)/P47))))</f>
        <v>2.985169551904342E-2</v>
      </c>
      <c r="S47" s="56"/>
    </row>
    <row r="48" spans="1:19" x14ac:dyDescent="0.3">
      <c r="D48" s="58"/>
      <c r="E48" s="59"/>
      <c r="F48" s="60"/>
      <c r="G48" s="2"/>
      <c r="H48" s="58"/>
      <c r="I48" s="59"/>
      <c r="J48" s="60"/>
      <c r="K48" s="2"/>
      <c r="L48" s="58"/>
      <c r="M48" s="59"/>
      <c r="N48" s="60"/>
      <c r="O48" s="2"/>
      <c r="P48" s="58"/>
      <c r="Q48" s="59"/>
      <c r="R48" s="60"/>
      <c r="S48" s="2"/>
    </row>
    <row r="49" spans="1:19" s="67" customFormat="1" ht="24.75" customHeight="1" x14ac:dyDescent="0.3">
      <c r="A49" s="61" t="s">
        <v>21</v>
      </c>
      <c r="B49" s="62"/>
      <c r="C49" s="63"/>
      <c r="D49" s="64">
        <f>IF(D47="","",(D47/P47))</f>
        <v>0.25111124165279425</v>
      </c>
      <c r="E49" s="64">
        <f>IF(E47="","",(E47/Q47))</f>
        <v>0.2414633944466327</v>
      </c>
      <c r="F49" s="65"/>
      <c r="G49" s="66"/>
      <c r="H49" s="64">
        <f>IF(H47="","",(H47/P47))</f>
        <v>0.25107638324765241</v>
      </c>
      <c r="I49" s="64">
        <f>IF(I47="","",(I47/Q47))</f>
        <v>0.23599507274948459</v>
      </c>
      <c r="J49" s="65"/>
      <c r="K49" s="66"/>
      <c r="L49" s="64">
        <f>IF(L47="","",(L47/P47))</f>
        <v>0.49781237509955339</v>
      </c>
      <c r="M49" s="64">
        <f>IF(M47="","",(M47/Q47))</f>
        <v>0.52254153280388271</v>
      </c>
      <c r="N49" s="65"/>
      <c r="O49" s="66"/>
      <c r="P49" s="64">
        <f>IF(P47="","",(P47/P47))</f>
        <v>1</v>
      </c>
      <c r="Q49" s="64">
        <f>IF(Q47="","",(Q47/Q47))</f>
        <v>1</v>
      </c>
      <c r="R49" s="65"/>
      <c r="S49" s="66"/>
    </row>
    <row r="50" spans="1:19" x14ac:dyDescent="0.3">
      <c r="A50" s="68" t="s">
        <v>22</v>
      </c>
      <c r="R50" s="6"/>
    </row>
    <row r="51" spans="1:19" x14ac:dyDescent="0.3">
      <c r="A51" s="68" t="s">
        <v>23</v>
      </c>
      <c r="R51" s="6"/>
    </row>
    <row r="52" spans="1:19" x14ac:dyDescent="0.3">
      <c r="A52" s="68" t="s">
        <v>24</v>
      </c>
      <c r="R52" s="6"/>
    </row>
    <row r="53" spans="1:19" x14ac:dyDescent="0.3">
      <c r="A53" s="68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2306-74C7-42E1-A70D-8584395A7CFB}">
  <dimension ref="A1"/>
  <sheetViews>
    <sheetView showGridLines="0" zoomScaleNormal="100" workbookViewId="0">
      <selection activeCell="F47" sqref="F47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NSW</vt:lpstr>
      <vt:lpstr>NSW Monthly</vt:lpstr>
      <vt:lpstr>NSW Graphs</vt:lpstr>
      <vt:lpstr>NSW!Print_Area</vt:lpstr>
      <vt:lpstr>'NSW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2025-08-14T00:57:35Z</dcterms:created>
  <dcterms:modified xsi:type="dcterms:W3CDTF">2025-08-14T01:05:52Z</dcterms:modified>
</cp:coreProperties>
</file>