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DCB2D8EF-5A46-4AED-80D5-592BFBE200B8}" xr6:coauthVersionLast="47" xr6:coauthVersionMax="47" xr10:uidLastSave="{00000000-0000-0000-0000-000000000000}"/>
  <bookViews>
    <workbookView xWindow="-110" yWindow="-110" windowWidth="19420" windowHeight="11500" xr2:uid="{E06F0FE2-2B12-4C29-8573-9A5D85890FD6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E47" i="2"/>
  <c r="D47" i="2"/>
  <c r="G47" i="2"/>
  <c r="G41" i="2"/>
  <c r="F41" i="2"/>
  <c r="E41" i="2"/>
  <c r="D41" i="2"/>
  <c r="G32" i="2"/>
  <c r="F32" i="2"/>
  <c r="E32" i="2"/>
  <c r="D32" i="2"/>
  <c r="D26" i="2"/>
  <c r="G23" i="2"/>
  <c r="F27" i="2"/>
  <c r="E27" i="2"/>
  <c r="D27" i="2"/>
  <c r="B23" i="2"/>
  <c r="G26" i="2"/>
  <c r="F26" i="2"/>
  <c r="E26" i="2"/>
  <c r="E15" i="2"/>
  <c r="G14" i="2"/>
  <c r="D11" i="2"/>
  <c r="D15" i="2"/>
  <c r="F11" i="2"/>
  <c r="E11" i="2"/>
  <c r="F14" i="2"/>
  <c r="E14" i="2"/>
  <c r="D14" i="2"/>
  <c r="E49" i="1"/>
  <c r="Q47" i="1"/>
  <c r="Q49" i="1" s="1"/>
  <c r="E47" i="1"/>
  <c r="Q45" i="1"/>
  <c r="M45" i="1"/>
  <c r="M47" i="1" s="1"/>
  <c r="M49" i="1" s="1"/>
  <c r="I45" i="1"/>
  <c r="I47" i="1" s="1"/>
  <c r="I49" i="1" s="1"/>
  <c r="E45" i="1"/>
  <c r="R44" i="1"/>
  <c r="J44" i="1"/>
  <c r="F44" i="1"/>
  <c r="Q42" i="1"/>
  <c r="M42" i="1"/>
  <c r="I42" i="1"/>
  <c r="E42" i="1"/>
  <c r="R41" i="1"/>
  <c r="N41" i="1"/>
  <c r="J41" i="1"/>
  <c r="F41" i="1"/>
  <c r="Q39" i="1"/>
  <c r="M39" i="1"/>
  <c r="I39" i="1"/>
  <c r="E39" i="1"/>
  <c r="R38" i="1"/>
  <c r="N38" i="1"/>
  <c r="F38" i="1"/>
  <c r="Q36" i="1"/>
  <c r="M36" i="1"/>
  <c r="I36" i="1"/>
  <c r="E36" i="1"/>
  <c r="N35" i="1"/>
  <c r="J35" i="1"/>
  <c r="F35" i="1"/>
  <c r="Q33" i="1"/>
  <c r="M33" i="1"/>
  <c r="I33" i="1"/>
  <c r="R32" i="1"/>
  <c r="N32" i="1"/>
  <c r="J32" i="1"/>
  <c r="M30" i="1"/>
  <c r="I30" i="1"/>
  <c r="E30" i="1"/>
  <c r="R29" i="1"/>
  <c r="F29" i="1"/>
  <c r="Q27" i="1"/>
  <c r="M27" i="1"/>
  <c r="I27" i="1"/>
  <c r="E27" i="1"/>
  <c r="R26" i="1"/>
  <c r="N26" i="1"/>
  <c r="J26" i="1"/>
  <c r="F26" i="1"/>
  <c r="Q24" i="1"/>
  <c r="M24" i="1"/>
  <c r="I24" i="1"/>
  <c r="E24" i="1"/>
  <c r="R23" i="1"/>
  <c r="N23" i="1"/>
  <c r="F23" i="1"/>
  <c r="N20" i="1"/>
  <c r="M21" i="1"/>
  <c r="L21" i="1"/>
  <c r="J20" i="1"/>
  <c r="F20" i="1"/>
  <c r="M18" i="1"/>
  <c r="R17" i="1"/>
  <c r="L18" i="1"/>
  <c r="N18" i="1" s="1"/>
  <c r="J17" i="1"/>
  <c r="I18" i="1"/>
  <c r="I21" i="1" s="1"/>
  <c r="H18" i="1"/>
  <c r="F17" i="1"/>
  <c r="M15" i="1"/>
  <c r="L15" i="1"/>
  <c r="N15" i="1" s="1"/>
  <c r="I15" i="1"/>
  <c r="H15" i="1"/>
  <c r="J15" i="1" s="1"/>
  <c r="R14" i="1"/>
  <c r="N14" i="1"/>
  <c r="J14" i="1"/>
  <c r="E15" i="1"/>
  <c r="E18" i="1" s="1"/>
  <c r="E21" i="1" s="1"/>
  <c r="D15" i="1"/>
  <c r="M12" i="1"/>
  <c r="L12" i="1"/>
  <c r="N12" i="1" s="1"/>
  <c r="I12" i="1"/>
  <c r="H12" i="1"/>
  <c r="J12" i="1" s="1"/>
  <c r="E12" i="1"/>
  <c r="D12" i="1"/>
  <c r="F12" i="1" s="1"/>
  <c r="R11" i="1"/>
  <c r="Q12" i="1"/>
  <c r="Q15" i="1" s="1"/>
  <c r="Q18" i="1" s="1"/>
  <c r="P12" i="1"/>
  <c r="N11" i="1"/>
  <c r="J11" i="1"/>
  <c r="F11" i="1"/>
  <c r="F15" i="1" l="1"/>
  <c r="D18" i="1"/>
  <c r="Q21" i="1"/>
  <c r="N21" i="1"/>
  <c r="L24" i="1"/>
  <c r="J18" i="1"/>
  <c r="H21" i="1"/>
  <c r="J21" i="1" s="1"/>
  <c r="R12" i="1"/>
  <c r="P15" i="1"/>
  <c r="H24" i="1"/>
  <c r="G27" i="2"/>
  <c r="R20" i="1"/>
  <c r="J29" i="1"/>
  <c r="R35" i="1"/>
  <c r="G15" i="2"/>
  <c r="N17" i="1"/>
  <c r="D23" i="2"/>
  <c r="E23" i="2"/>
  <c r="F14" i="1"/>
  <c r="N44" i="1"/>
  <c r="F23" i="2"/>
  <c r="F15" i="2"/>
  <c r="J23" i="1"/>
  <c r="N29" i="1"/>
  <c r="J38" i="1"/>
  <c r="F32" i="1"/>
  <c r="G11" i="2"/>
  <c r="L27" i="1" l="1"/>
  <c r="N24" i="1"/>
  <c r="F18" i="1"/>
  <c r="D21" i="1"/>
  <c r="H27" i="1"/>
  <c r="J24" i="1"/>
  <c r="P18" i="1"/>
  <c r="R15" i="1"/>
  <c r="N27" i="1" l="1"/>
  <c r="L30" i="1"/>
  <c r="R18" i="1"/>
  <c r="P21" i="1"/>
  <c r="J27" i="1"/>
  <c r="H30" i="1"/>
  <c r="F21" i="1"/>
  <c r="D24" i="1"/>
  <c r="L33" i="1" l="1"/>
  <c r="N30" i="1"/>
  <c r="F24" i="1"/>
  <c r="D27" i="1"/>
  <c r="J30" i="1"/>
  <c r="H33" i="1"/>
  <c r="P24" i="1"/>
  <c r="R21" i="1"/>
  <c r="N33" i="1" l="1"/>
  <c r="L36" i="1"/>
  <c r="R24" i="1"/>
  <c r="P27" i="1"/>
  <c r="H36" i="1"/>
  <c r="J33" i="1"/>
  <c r="F27" i="1"/>
  <c r="D30" i="1"/>
  <c r="N36" i="1" l="1"/>
  <c r="L39" i="1"/>
  <c r="F30" i="1"/>
  <c r="D33" i="1"/>
  <c r="J36" i="1"/>
  <c r="H39" i="1"/>
  <c r="R27" i="1"/>
  <c r="P30" i="1"/>
  <c r="H42" i="1" l="1"/>
  <c r="J39" i="1"/>
  <c r="P33" i="1"/>
  <c r="R30" i="1"/>
  <c r="F33" i="1"/>
  <c r="D36" i="1"/>
  <c r="L42" i="1"/>
  <c r="N39" i="1"/>
  <c r="N42" i="1" l="1"/>
  <c r="L45" i="1"/>
  <c r="F36" i="1"/>
  <c r="D39" i="1"/>
  <c r="R33" i="1"/>
  <c r="P36" i="1"/>
  <c r="J42" i="1"/>
  <c r="H45" i="1"/>
  <c r="N45" i="1" l="1"/>
  <c r="L47" i="1"/>
  <c r="J45" i="1"/>
  <c r="H47" i="1"/>
  <c r="P39" i="1"/>
  <c r="R36" i="1"/>
  <c r="F39" i="1"/>
  <c r="D42" i="1"/>
  <c r="N47" i="1" l="1"/>
  <c r="F42" i="1"/>
  <c r="D45" i="1"/>
  <c r="R39" i="1"/>
  <c r="P42" i="1"/>
  <c r="J47" i="1"/>
  <c r="R42" i="1" l="1"/>
  <c r="P45" i="1"/>
  <c r="D47" i="1"/>
  <c r="F45" i="1"/>
  <c r="F47" i="1" l="1"/>
  <c r="P47" i="1"/>
  <c r="D49" i="1" s="1"/>
  <c r="R45" i="1"/>
  <c r="R47" i="1" l="1"/>
  <c r="P49" i="1"/>
  <c r="H49" i="1"/>
  <c r="L49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<sst xmlns="http://schemas.openxmlformats.org/spreadsheetml/2006/main" count="108" uniqueCount="50">
  <si>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</si>
  <si>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</si>
  <si>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</si>
  <si>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</si>
  <si>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</si>
  <si>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</si>
  <si>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</si>
  <si>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</si>
  <si>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</si>
  <si>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</si>
  <si>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</si>
  <si>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</si>
  <si>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</si>
  <si>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</si>
  <si>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</si>
  <si>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</si>
  <si>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</si>
  <si>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</si>
  <si>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</si>
  <si>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</si>
  <si>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</si>
  <si>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</si>
  <si>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</si>
  <si>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</si>
  <si>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</si>
  <si>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</si>
  <si>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</si>
  <si>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</si>
  <si>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</si>
  <si>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</si>
  <si>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</si>
  <si>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</si>
  <si>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</si>
  <si>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</si>
  <si>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</si>
  <si>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</si>
  <si>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</si>
  <si>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</si>
  <si>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25/26 by Region</t>
  </si>
  <si>
    <t>24/25</t>
  </si>
  <si>
    <t>25/26</t>
  </si>
  <si>
    <t>NSW</t>
  </si>
  <si>
    <t>October-23</t>
  </si>
  <si>
    <t>October-24</t>
  </si>
  <si>
    <t>October-25</t>
  </si>
  <si>
    <t>% change 24 &amp; 25</t>
  </si>
  <si>
    <t>2023/2024</t>
  </si>
  <si>
    <t>2024/2025</t>
  </si>
  <si>
    <t>2025/2026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</si>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</sst>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8AAF0DDB-DA7C-42C1-9092-9C27282738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2024/25 &amp; 2025/26</a:t>
            </a:r>
          </a:p>
        </c:rich>
      </c:tx>
      <c:layout>
        <c:manualLayout>
          <c:xMode val="edge"/>
          <c:yMode val="edge"/>
          <c:x val="0.2806819374850870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87922.074143149948</c:v>
              </c:pt>
              <c:pt idx="1">
                <c:v>95347.293263457701</c:v>
              </c:pt>
              <c:pt idx="2">
                <c:v>97340.092267417436</c:v>
              </c:pt>
              <c:pt idx="3">
                <c:v>101770.03113473093</c:v>
              </c:pt>
              <c:pt idx="4">
                <c:v>95448.315398226026</c:v>
              </c:pt>
              <c:pt idx="5">
                <c:v>93083.506209935265</c:v>
              </c:pt>
              <c:pt idx="6">
                <c:v>90887.629820218091</c:v>
              </c:pt>
              <c:pt idx="7">
                <c:v>78491.278031963855</c:v>
              </c:pt>
              <c:pt idx="8">
                <c:v>82980.17491541311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B5A-4388-ADEA-B30FE432A3FF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90132.956143149902</c:v>
              </c:pt>
              <c:pt idx="1">
                <c:v>95236.084263457698</c:v>
              </c:pt>
              <c:pt idx="2">
                <c:v>98318.758267417405</c:v>
              </c:pt>
              <c:pt idx="3">
                <c:v>103361.025419731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B5A-4388-ADEA-B30FE432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23C-44C2-B31F-A7F85A4ADC3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23C-44C2-B31F-A7F85A4ADC3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23C-44C2-B31F-A7F85A4A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5A6-48F1-8EDC-733FF955C29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5A6-48F1-8EDC-733FF955C29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5A6-48F1-8EDC-733FF955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382-4E64-AD85-3F6BCF1AF44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382-4E64-AD85-3F6BCF1AF44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382-4E64-AD85-3F6BCF1A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ABA-460E-A389-50E3A6E5193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ABA-460E-A389-50E3A6E5193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ABA-460E-A389-50E3A6E51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2024/25 &amp; 2025/26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24026.580284111024</c:v>
              </c:pt>
              <c:pt idx="1">
                <c:v>25118.24312493554</c:v>
              </c:pt>
              <c:pt idx="2">
                <c:v>24691.251430078402</c:v>
              </c:pt>
              <c:pt idx="3">
                <c:v>25500.742217095798</c:v>
              </c:pt>
              <c:pt idx="4">
                <c:v>24211.508850510887</c:v>
              </c:pt>
              <c:pt idx="5">
                <c:v>23946.02881797513</c:v>
              </c:pt>
              <c:pt idx="6">
                <c:v>24844.993118947001</c:v>
              </c:pt>
              <c:pt idx="7">
                <c:v>20362.352429250481</c:v>
              </c:pt>
              <c:pt idx="8">
                <c:v>22219.333832404296</c:v>
              </c:pt>
              <c:pt idx="9">
                <c:v>22520.857583377918</c:v>
              </c:pt>
              <c:pt idx="10">
                <c:v>24097.654246493654</c:v>
              </c:pt>
              <c:pt idx="11">
                <c:v>24041.287487443627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E6F-47E9-98C8-A22806A2F70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24291.651284111002</c:v>
              </c:pt>
              <c:pt idx="1">
                <c:v>24834.5671249355</c:v>
              </c:pt>
              <c:pt idx="2">
                <c:v>24982.146430078399</c:v>
              </c:pt>
              <c:pt idx="3">
                <c:v>25886.139217095799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E6F-47E9-98C8-A22806A2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2024/25 &amp; 2025/26</a:t>
            </a:r>
          </a:p>
        </c:rich>
      </c:tx>
      <c:layout>
        <c:manualLayout>
          <c:xMode val="edge"/>
          <c:yMode val="edge"/>
          <c:x val="0.2472107095399686"/>
          <c:y val="1.307440018273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19473.697859038915</c:v>
              </c:pt>
              <c:pt idx="1">
                <c:v>21109.095830000013</c:v>
              </c:pt>
              <c:pt idx="2">
                <c:v>22339.739725954198</c:v>
              </c:pt>
              <c:pt idx="3">
                <c:v>23062.689685331377</c:v>
              </c:pt>
              <c:pt idx="4">
                <c:v>20879.498811062171</c:v>
              </c:pt>
              <c:pt idx="5">
                <c:v>19501.115370657812</c:v>
              </c:pt>
              <c:pt idx="6">
                <c:v>18553.434045050093</c:v>
              </c:pt>
              <c:pt idx="7">
                <c:v>16792.887520823526</c:v>
              </c:pt>
              <c:pt idx="8">
                <c:v>17260.058477358416</c:v>
              </c:pt>
              <c:pt idx="9">
                <c:v>15874.776862756229</c:v>
              </c:pt>
              <c:pt idx="10">
                <c:v>15548.576551561402</c:v>
              </c:pt>
              <c:pt idx="11">
                <c:v>15518.887952068568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8D4-410B-8081-A2738AF36838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18283.972859038899</c:v>
              </c:pt>
              <c:pt idx="1">
                <c:v>19261.845829999998</c:v>
              </c:pt>
              <c:pt idx="2">
                <c:v>20984.4097259542</c:v>
              </c:pt>
              <c:pt idx="3">
                <c:v>21877.035970331399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8D4-410B-8081-A2738AF3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2024/25 &amp; 2025/26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438-4786-8EC0-D64FBFBC3D73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47557.332000000002</c:v>
              </c:pt>
              <c:pt idx="1">
                <c:v>51139.671308522098</c:v>
              </c:pt>
              <c:pt idx="2">
                <c:v>52352.202111384802</c:v>
              </c:pt>
              <c:pt idx="3">
                <c:v>55597.850232303797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438-4786-8EC0-D64FBFBC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E06-4188-84D5-9F5928E52E1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E06-4188-84D5-9F5928E52E1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E06-4188-84D5-9F5928E5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B7C-4CCA-A155-3ABBBE1739F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B7C-4CCA-A155-3ABBBE1739F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B7C-4CCA-A155-3ABBBE17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547-4269-8F7A-82E18B321B3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547-4269-8F7A-82E18B321B3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547-4269-8F7A-82E18B32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5F6-43CB-97D3-D2BA948D051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5F6-43CB-97D3-D2BA948D051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5F6-43CB-97D3-D2BA948D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403-4555-8D1F-24CC2891791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403-4555-8D1F-24CC2891791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403-4555-8D1F-24CC2891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B11-4C49-9862-E69196525D9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B11-4C49-9862-E69196525D9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B11-4C49-9862-E6919652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ABE-4A29-A879-2572377F17B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ABE-4A29-A879-2572377F17B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ABE-4A29-A879-2572377F1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100-41B6-8B4C-DFE47EF25B1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100-41B6-8B4C-DFE47EF25B1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100-41B6-8B4C-DFE47EF2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43045F-97C8-4035-BA22-42025A17ABA5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D088BA-DA27-4663-933C-892A5385E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FF6651-E84E-485B-A0E5-71872C21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55F58EF-4113-46FB-827E-EDC7E22CE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8576B49-9B4C-46C4-BE88-080E33B78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96D8B21-C218-49F6-9FC7-E7FAE784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E9191F5-167A-427C-8277-4CF40C5F1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D7B95064-0F18-4825-83CF-D7BFDC678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B8C3B041-2262-4EDE-BDCD-FCED56359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A2468031-1D74-4A22-A412-80CAAA73C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75D00A64-BF45-44B0-836D-E3AF08703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4ECFEEF5-BEAA-4B66-A1D6-1704E152E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55A145CA-5F5D-4091-9AF4-9D2D5578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F7CC160E-06B2-4701-ABC2-A53098CFF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4CE9211B-20B3-48AB-8BA4-3F5D912B9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FEC47546-A546-4FBA-BF79-F7D8207A8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B014FA0E-87D2-4EBD-995B-D3D7B8F66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EC234B4E-4CF6-4EEB-A7C2-C9A27AFC4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FA760A23-C2DE-4432-9701-4B2C928CA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155C-4EF4-47FC-AB6E-0A7805171AE5}">
  <sheetPr>
    <pageSetUpPr fitToPage="1"/>
  </sheetPr>
  <dimension ref="A1:G53"/>
  <sheetViews>
    <sheetView tabSelected="1" workbookViewId="0">
      <selection activeCell="A6" sqref="A1:XFD1048576"/>
    </sheetView>
  </sheetViews>
  <sheetFormatPr defaultColWidth="9" defaultRowHeight="13.5" x14ac:dyDescent="0.3"/>
  <cols>
    <col min="1" max="1" width="13" style="70" bestFit="1" customWidth="1"/>
    <col min="2" max="2" width="12.765625" style="71" customWidth="1"/>
    <col min="3" max="3" width="0.84375" style="70" customWidth="1"/>
    <col min="4" max="7" width="14.61328125" style="127" customWidth="1"/>
    <col min="8" max="16384" width="9" style="70"/>
  </cols>
  <sheetData>
    <row r="1" spans="1:7" x14ac:dyDescent="0.3">
      <c r="D1" s="72"/>
      <c r="E1" s="72"/>
      <c r="F1" s="72"/>
      <c r="G1" s="72"/>
    </row>
    <row r="2" spans="1:7" ht="17.5" x14ac:dyDescent="0.35">
      <c r="D2" s="73" t="s">
        <v>28</v>
      </c>
      <c r="E2" s="73"/>
      <c r="F2" s="73"/>
      <c r="G2" s="73"/>
    </row>
    <row r="3" spans="1:7" ht="15" x14ac:dyDescent="0.3">
      <c r="D3" s="74" t="s">
        <v>29</v>
      </c>
      <c r="E3" s="74"/>
      <c r="F3" s="74"/>
      <c r="G3" s="74"/>
    </row>
    <row r="4" spans="1:7" ht="15" x14ac:dyDescent="0.3">
      <c r="D4" s="72"/>
      <c r="E4" s="75"/>
      <c r="F4" s="72"/>
      <c r="G4" s="76"/>
    </row>
    <row r="5" spans="1:7" s="77" customFormat="1" x14ac:dyDescent="0.3">
      <c r="B5" s="71"/>
      <c r="D5" s="78"/>
      <c r="E5" s="78"/>
      <c r="F5" s="78"/>
      <c r="G5" s="78"/>
    </row>
    <row r="6" spans="1:7" s="77" customFormat="1" x14ac:dyDescent="0.3">
      <c r="B6" s="71"/>
      <c r="D6" s="79" t="s">
        <v>2</v>
      </c>
      <c r="E6" s="80" t="s">
        <v>3</v>
      </c>
      <c r="F6" s="80" t="s">
        <v>4</v>
      </c>
      <c r="G6" s="81" t="s">
        <v>41</v>
      </c>
    </row>
    <row r="7" spans="1:7" s="77" customFormat="1" x14ac:dyDescent="0.3">
      <c r="A7" s="82" t="s">
        <v>30</v>
      </c>
      <c r="B7" s="83" t="s">
        <v>42</v>
      </c>
      <c r="D7" s="84">
        <v>25195.909217095799</v>
      </c>
      <c r="E7" s="85">
        <v>22574.828685331377</v>
      </c>
      <c r="F7" s="85">
        <v>48444.076232303756</v>
      </c>
      <c r="G7" s="86">
        <v>96214.814134730928</v>
      </c>
    </row>
    <row r="8" spans="1:7" x14ac:dyDescent="0.3">
      <c r="A8" s="87"/>
      <c r="B8" s="88" t="s">
        <v>43</v>
      </c>
      <c r="D8" s="89">
        <v>25500.742217095798</v>
      </c>
      <c r="E8" s="85">
        <v>23062.689685331381</v>
      </c>
      <c r="F8" s="85">
        <v>53206.59923230375</v>
      </c>
      <c r="G8" s="90">
        <v>101770.03113473093</v>
      </c>
    </row>
    <row r="9" spans="1:7" x14ac:dyDescent="0.3">
      <c r="A9" s="91"/>
      <c r="B9" s="88" t="s">
        <v>44</v>
      </c>
      <c r="D9" s="89">
        <v>25886.139217095799</v>
      </c>
      <c r="E9" s="85">
        <v>21877.035970331373</v>
      </c>
      <c r="F9" s="85">
        <v>55597.850232303754</v>
      </c>
      <c r="G9" s="90">
        <v>103361.02541973093</v>
      </c>
    </row>
    <row r="10" spans="1:7" x14ac:dyDescent="0.3">
      <c r="A10" s="91"/>
      <c r="B10" s="92"/>
      <c r="C10" s="93"/>
      <c r="D10" s="94"/>
      <c r="E10" s="95"/>
      <c r="F10" s="95"/>
      <c r="G10" s="96"/>
    </row>
    <row r="11" spans="1:7" s="93" customFormat="1" x14ac:dyDescent="0.3">
      <c r="A11" s="97"/>
      <c r="B11" s="92" t="s">
        <v>45</v>
      </c>
      <c r="D11" s="98">
        <f>(D9-D8)/D8</f>
        <v>1.5113167950916707E-2</v>
      </c>
      <c r="E11" s="95">
        <f>(E9-E8)/E8</f>
        <v>-5.1410036347760507E-2</v>
      </c>
      <c r="F11" s="95">
        <f>(F9-F8)/F8</f>
        <v>4.494275211162499E-2</v>
      </c>
      <c r="G11" s="96">
        <f>(G9-G8)/G8</f>
        <v>1.5633229814911952E-2</v>
      </c>
    </row>
    <row r="12" spans="1:7" s="93" customFormat="1" x14ac:dyDescent="0.3">
      <c r="A12" s="97"/>
      <c r="B12" s="99"/>
      <c r="D12" s="100"/>
      <c r="G12" s="99"/>
    </row>
    <row r="13" spans="1:7" x14ac:dyDescent="0.3">
      <c r="A13" s="91"/>
      <c r="B13" s="88"/>
      <c r="D13" s="89"/>
      <c r="E13" s="85"/>
      <c r="F13" s="85"/>
      <c r="G13" s="90"/>
    </row>
    <row r="14" spans="1:7" x14ac:dyDescent="0.3">
      <c r="A14" s="101" t="s">
        <v>31</v>
      </c>
      <c r="B14" s="102" t="s">
        <v>43</v>
      </c>
      <c r="D14" s="103">
        <f>D8/$G$8</f>
        <v>0.25057221593394197</v>
      </c>
      <c r="E14" s="104">
        <f>E8/$G$8</f>
        <v>0.22661572791305559</v>
      </c>
      <c r="F14" s="104">
        <f>F8/$G$8</f>
        <v>0.52281205615300241</v>
      </c>
      <c r="G14" s="105">
        <f>G8/$G$8</f>
        <v>1</v>
      </c>
    </row>
    <row r="15" spans="1:7" x14ac:dyDescent="0.3">
      <c r="A15" s="91"/>
      <c r="B15" s="88" t="s">
        <v>44</v>
      </c>
      <c r="D15" s="106">
        <f>D9/$G$9</f>
        <v>0.25044390873616768</v>
      </c>
      <c r="E15" s="107">
        <f>E9/$G$9</f>
        <v>0.21165652992985104</v>
      </c>
      <c r="F15" s="107">
        <f>F9/$G$9</f>
        <v>0.53789956133398131</v>
      </c>
      <c r="G15" s="108">
        <f>G9/$G$9</f>
        <v>1</v>
      </c>
    </row>
    <row r="16" spans="1:7" x14ac:dyDescent="0.3">
      <c r="A16" s="109"/>
      <c r="B16" s="110"/>
      <c r="C16" s="111"/>
      <c r="D16" s="112"/>
      <c r="E16" s="113"/>
      <c r="F16" s="113"/>
      <c r="G16" s="114"/>
    </row>
    <row r="17" spans="1:7" x14ac:dyDescent="0.3">
      <c r="A17" s="87"/>
      <c r="D17" s="85"/>
      <c r="E17" s="85"/>
      <c r="F17" s="85"/>
      <c r="G17" s="115"/>
    </row>
    <row r="18" spans="1:7" s="77" customFormat="1" x14ac:dyDescent="0.3">
      <c r="B18" s="71"/>
      <c r="D18" s="79" t="s">
        <v>2</v>
      </c>
      <c r="E18" s="80" t="s">
        <v>3</v>
      </c>
      <c r="F18" s="80" t="s">
        <v>4</v>
      </c>
      <c r="G18" s="81" t="s">
        <v>41</v>
      </c>
    </row>
    <row r="19" spans="1:7" s="77" customFormat="1" x14ac:dyDescent="0.3">
      <c r="A19" s="82" t="s">
        <v>32</v>
      </c>
      <c r="B19" s="83" t="s">
        <v>46</v>
      </c>
      <c r="D19" s="116">
        <v>95900.005056220762</v>
      </c>
      <c r="E19" s="85">
        <v>85642.08828232449</v>
      </c>
      <c r="F19" s="85">
        <v>180997.58935990548</v>
      </c>
      <c r="G19" s="117">
        <v>362539.68269845075</v>
      </c>
    </row>
    <row r="20" spans="1:7" x14ac:dyDescent="0.3">
      <c r="A20" s="87"/>
      <c r="B20" s="88" t="s">
        <v>47</v>
      </c>
      <c r="D20" s="89">
        <v>99336.817056220767</v>
      </c>
      <c r="E20" s="85">
        <v>85985.223100324525</v>
      </c>
      <c r="F20" s="85">
        <v>197057.45065221074</v>
      </c>
      <c r="G20" s="90">
        <v>382379.49080875603</v>
      </c>
    </row>
    <row r="21" spans="1:7" x14ac:dyDescent="0.3">
      <c r="A21" s="91"/>
      <c r="B21" s="88" t="s">
        <v>48</v>
      </c>
      <c r="D21" s="89">
        <v>99994.504056220772</v>
      </c>
      <c r="E21" s="85">
        <v>80407.264385324495</v>
      </c>
      <c r="F21" s="85">
        <v>206647.05565221075</v>
      </c>
      <c r="G21" s="90">
        <v>387048.82409375603</v>
      </c>
    </row>
    <row r="22" spans="1:7" x14ac:dyDescent="0.3">
      <c r="A22" s="91"/>
      <c r="B22" s="92"/>
      <c r="C22" s="93"/>
      <c r="D22" s="94"/>
      <c r="E22" s="95"/>
      <c r="F22" s="95"/>
      <c r="G22" s="96"/>
    </row>
    <row r="23" spans="1:7" s="93" customFormat="1" x14ac:dyDescent="0.3">
      <c r="A23" s="97"/>
      <c r="B23" s="92" t="str">
        <f>"% change " &amp; MID(B21,3,2) &amp; "/" &amp; RIGHT(B21,2) &amp; " &amp; " &amp; MID(B20,3,2) &amp; "/" &amp; RIGHT(B20,2)</f>
        <v>% change 25/26 &amp; 24/25</v>
      </c>
      <c r="D23" s="98">
        <f>(D21-D20)/D20</f>
        <v>6.6207778695765952E-3</v>
      </c>
      <c r="E23" s="95">
        <f>(E21-E20)/E20</f>
        <v>-6.4871131502349702E-2</v>
      </c>
      <c r="F23" s="95">
        <f>(F21-F20)/F20</f>
        <v>4.8664006198501114E-2</v>
      </c>
      <c r="G23" s="96">
        <f>(G21-G20)/G20</f>
        <v>1.2211254518708822E-2</v>
      </c>
    </row>
    <row r="24" spans="1:7" s="93" customFormat="1" x14ac:dyDescent="0.3">
      <c r="A24" s="97"/>
      <c r="B24" s="99"/>
      <c r="D24" s="100"/>
      <c r="G24" s="99"/>
    </row>
    <row r="25" spans="1:7" x14ac:dyDescent="0.3">
      <c r="A25" s="91"/>
      <c r="B25" s="88"/>
      <c r="D25" s="89"/>
      <c r="E25" s="85"/>
      <c r="F25" s="85"/>
      <c r="G25" s="90"/>
    </row>
    <row r="26" spans="1:7" x14ac:dyDescent="0.3">
      <c r="A26" s="101" t="s">
        <v>31</v>
      </c>
      <c r="B26" s="102" t="s">
        <v>47</v>
      </c>
      <c r="C26" s="118"/>
      <c r="D26" s="103">
        <f>D20/$G$20</f>
        <v>0.25978594418366246</v>
      </c>
      <c r="E26" s="104">
        <f>E20/$G$20</f>
        <v>0.22486881531867861</v>
      </c>
      <c r="F26" s="104">
        <f>F20/$G$20</f>
        <v>0.51534524049765895</v>
      </c>
      <c r="G26" s="105">
        <f>G20/$G$20</f>
        <v>1</v>
      </c>
    </row>
    <row r="27" spans="1:7" x14ac:dyDescent="0.3">
      <c r="A27" s="91"/>
      <c r="B27" s="88" t="s">
        <v>48</v>
      </c>
      <c r="D27" s="106">
        <f>D21/$G$21</f>
        <v>0.25835113771589396</v>
      </c>
      <c r="E27" s="107">
        <f>E21/$G$21</f>
        <v>0.20774449986662974</v>
      </c>
      <c r="F27" s="107">
        <f>F21/$G$21</f>
        <v>0.5339043624174763</v>
      </c>
      <c r="G27" s="108">
        <f>G21/$G$21</f>
        <v>1</v>
      </c>
    </row>
    <row r="28" spans="1:7" x14ac:dyDescent="0.3">
      <c r="A28" s="109"/>
      <c r="B28" s="110"/>
      <c r="C28" s="111"/>
      <c r="D28" s="112"/>
      <c r="E28" s="113"/>
      <c r="F28" s="113"/>
      <c r="G28" s="114"/>
    </row>
    <row r="29" spans="1:7" x14ac:dyDescent="0.3">
      <c r="A29" s="87"/>
      <c r="D29" s="85"/>
      <c r="E29" s="85"/>
      <c r="F29" s="85"/>
      <c r="G29" s="115"/>
    </row>
    <row r="30" spans="1:7" x14ac:dyDescent="0.3">
      <c r="D30" s="119" t="s">
        <v>2</v>
      </c>
      <c r="E30" s="120" t="s">
        <v>3</v>
      </c>
      <c r="F30" s="120" t="s">
        <v>4</v>
      </c>
      <c r="G30" s="121" t="s">
        <v>41</v>
      </c>
    </row>
    <row r="31" spans="1:7" x14ac:dyDescent="0.3">
      <c r="A31" s="101" t="s">
        <v>33</v>
      </c>
      <c r="B31" s="102" t="s">
        <v>47</v>
      </c>
      <c r="D31" s="89">
        <v>285580.83342262381</v>
      </c>
      <c r="E31" s="85">
        <v>225914.45869166273</v>
      </c>
      <c r="F31" s="85">
        <v>559792.21718060796</v>
      </c>
      <c r="G31" s="90">
        <v>1071287.5092948945</v>
      </c>
    </row>
    <row r="32" spans="1:7" x14ac:dyDescent="0.3">
      <c r="A32" s="122"/>
      <c r="B32" s="123" t="s">
        <v>31</v>
      </c>
      <c r="D32" s="124">
        <f>D31/$G$31</f>
        <v>0.26657720821424385</v>
      </c>
      <c r="E32" s="125">
        <f>E31/$G$31</f>
        <v>0.21088125898187338</v>
      </c>
      <c r="F32" s="125">
        <f>F31/$G$31</f>
        <v>0.52254153280388271</v>
      </c>
      <c r="G32" s="126">
        <f>G31/$G$31</f>
        <v>1</v>
      </c>
    </row>
    <row r="34" spans="1:7" x14ac:dyDescent="0.3">
      <c r="F34" s="85" t="s">
        <v>49</v>
      </c>
    </row>
    <row r="35" spans="1:7" ht="15" customHeight="1" x14ac:dyDescent="0.3">
      <c r="D35" s="74" t="s">
        <v>34</v>
      </c>
      <c r="E35" s="74"/>
      <c r="F35" s="74"/>
      <c r="G35" s="74"/>
    </row>
    <row r="36" spans="1:7" ht="6" customHeight="1" x14ac:dyDescent="0.3"/>
    <row r="37" spans="1:7" s="77" customFormat="1" x14ac:dyDescent="0.3">
      <c r="B37" s="71"/>
      <c r="D37" s="119" t="s">
        <v>2</v>
      </c>
      <c r="E37" s="120" t="s">
        <v>3</v>
      </c>
      <c r="F37" s="128" t="s">
        <v>4</v>
      </c>
      <c r="G37" s="121" t="s">
        <v>41</v>
      </c>
    </row>
    <row r="38" spans="1:7" x14ac:dyDescent="0.3">
      <c r="A38" s="101" t="s">
        <v>35</v>
      </c>
      <c r="B38" s="129" t="s">
        <v>42</v>
      </c>
      <c r="D38" s="130">
        <v>3.8660597931841144E-2</v>
      </c>
      <c r="E38" s="131">
        <v>4.0367221188794364E-2</v>
      </c>
      <c r="F38" s="131">
        <v>4.0547227143611884E-2</v>
      </c>
      <c r="G38" s="132">
        <v>4.0010938190580318E-2</v>
      </c>
    </row>
    <row r="39" spans="1:7" x14ac:dyDescent="0.3">
      <c r="A39" s="91"/>
      <c r="B39" s="88" t="s">
        <v>43</v>
      </c>
      <c r="D39" s="133">
        <v>3.9994318678519734E-2</v>
      </c>
      <c r="E39" s="134">
        <v>4.0828149391387097E-2</v>
      </c>
      <c r="F39" s="134">
        <v>4.0602875371182207E-2</v>
      </c>
      <c r="G39" s="135">
        <v>4.050143860824898E-2</v>
      </c>
    </row>
    <row r="40" spans="1:7" x14ac:dyDescent="0.3">
      <c r="A40" s="91"/>
      <c r="B40" s="88" t="s">
        <v>44</v>
      </c>
      <c r="D40" s="133">
        <v>3.9788943269264625E-2</v>
      </c>
      <c r="E40" s="134">
        <v>3.9901820659057473E-2</v>
      </c>
      <c r="F40" s="134">
        <v>4.0634614561787838E-2</v>
      </c>
      <c r="G40" s="135">
        <v>4.0267720723176692E-2</v>
      </c>
    </row>
    <row r="41" spans="1:7" s="93" customFormat="1" x14ac:dyDescent="0.3">
      <c r="A41" s="136"/>
      <c r="B41" s="137" t="s">
        <v>45</v>
      </c>
      <c r="D41" s="138">
        <f>(D40-D39)/D39</f>
        <v>-5.135114587297953E-3</v>
      </c>
      <c r="E41" s="139">
        <f>(E40-E39)/E39</f>
        <v>-2.2688481994362405E-2</v>
      </c>
      <c r="F41" s="139">
        <f>(F40-F39)/F39</f>
        <v>7.8169810180877403E-4</v>
      </c>
      <c r="G41" s="140">
        <f>(G40-G39)/G39</f>
        <v>-5.7706069982582297E-3</v>
      </c>
    </row>
    <row r="43" spans="1:7" s="77" customFormat="1" x14ac:dyDescent="0.3">
      <c r="B43" s="71"/>
      <c r="D43" s="119" t="s">
        <v>2</v>
      </c>
      <c r="E43" s="120" t="s">
        <v>3</v>
      </c>
      <c r="F43" s="120" t="s">
        <v>4</v>
      </c>
      <c r="G43" s="121" t="s">
        <v>41</v>
      </c>
    </row>
    <row r="44" spans="1:7" x14ac:dyDescent="0.3">
      <c r="A44" s="101" t="s">
        <v>36</v>
      </c>
      <c r="B44" s="129" t="s">
        <v>42</v>
      </c>
      <c r="D44" s="130">
        <v>3.2882510190828926E-2</v>
      </c>
      <c r="E44" s="131">
        <v>3.2810503650372462E-2</v>
      </c>
      <c r="F44" s="131">
        <v>3.3633535628121679E-2</v>
      </c>
      <c r="G44" s="132">
        <v>3.3243755998287543E-2</v>
      </c>
    </row>
    <row r="45" spans="1:7" x14ac:dyDescent="0.3">
      <c r="A45" s="91"/>
      <c r="B45" s="88" t="s">
        <v>43</v>
      </c>
      <c r="D45" s="133">
        <v>3.3417084622229594E-2</v>
      </c>
      <c r="E45" s="134">
        <v>3.3634104762722633E-2</v>
      </c>
      <c r="F45" s="134">
        <v>3.40167939812955E-2</v>
      </c>
      <c r="G45" s="135">
        <v>3.3779800082446666E-2</v>
      </c>
    </row>
    <row r="46" spans="1:7" x14ac:dyDescent="0.3">
      <c r="A46" s="91"/>
      <c r="B46" s="88" t="s">
        <v>44</v>
      </c>
      <c r="D46" s="133">
        <v>3.375521711716982E-2</v>
      </c>
      <c r="E46" s="134">
        <v>3.3244259001672306E-2</v>
      </c>
      <c r="F46" s="134">
        <v>3.406071006915197E-2</v>
      </c>
      <c r="G46" s="135">
        <v>3.381139402036594E-2</v>
      </c>
    </row>
    <row r="47" spans="1:7" s="93" customFormat="1" x14ac:dyDescent="0.3">
      <c r="A47" s="136"/>
      <c r="B47" s="137" t="s">
        <v>45</v>
      </c>
      <c r="D47" s="138">
        <f>(D46-D45)/D45</f>
        <v>1.0118551596068746E-2</v>
      </c>
      <c r="E47" s="139">
        <f>(E46-E45)/E45</f>
        <v>-1.1590787499788036E-2</v>
      </c>
      <c r="F47" s="139">
        <f>(F46-F45)/F45</f>
        <v>1.2910119595814303E-3</v>
      </c>
      <c r="G47" s="140">
        <f>(G46-G45)/G45</f>
        <v>9.3529084962497657E-4</v>
      </c>
    </row>
    <row r="48" spans="1:7" x14ac:dyDescent="0.3">
      <c r="A48" s="141" t="s">
        <v>22</v>
      </c>
    </row>
    <row r="49" spans="1:1" x14ac:dyDescent="0.3">
      <c r="A49" s="141" t="s">
        <v>37</v>
      </c>
    </row>
    <row r="50" spans="1:1" x14ac:dyDescent="0.3">
      <c r="A50" s="141" t="s">
        <v>25</v>
      </c>
    </row>
    <row r="52" spans="1:1" x14ac:dyDescent="0.3">
      <c r="A52" s="142" t="s">
        <v>26</v>
      </c>
    </row>
    <row r="53" spans="1:1" x14ac:dyDescent="0.3">
      <c r="A53" s="142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C8F1-A45F-4BA8-B3B7-C553CBD30374}">
  <sheetPr>
    <pageSetUpPr fitToPage="1"/>
  </sheetPr>
  <dimension ref="A1:S56"/>
  <sheetViews>
    <sheetView zoomScale="75" zoomScaleNormal="75" workbookViewId="0">
      <selection activeCell="Q21" sqref="Q21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39</v>
      </c>
      <c r="E8" s="21" t="s">
        <v>40</v>
      </c>
      <c r="F8" s="22" t="s">
        <v>6</v>
      </c>
      <c r="G8" s="15"/>
      <c r="H8" s="20" t="s">
        <v>39</v>
      </c>
      <c r="I8" s="21" t="s">
        <v>40</v>
      </c>
      <c r="J8" s="22" t="s">
        <v>6</v>
      </c>
      <c r="K8" s="15"/>
      <c r="L8" s="20" t="s">
        <v>39</v>
      </c>
      <c r="M8" s="21" t="s">
        <v>40</v>
      </c>
      <c r="N8" s="22" t="s">
        <v>6</v>
      </c>
      <c r="O8" s="23"/>
      <c r="P8" s="20" t="s">
        <v>39</v>
      </c>
      <c r="Q8" s="21" t="s">
        <v>40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24.026580284111024</v>
      </c>
      <c r="E11" s="40">
        <v>24.291651284111023</v>
      </c>
      <c r="F11" s="41">
        <f>IF(D11="","",IF(E11="","",IF(D11=0,0,IF(E11=0,0,(E11-D11)/D11))))</f>
        <v>1.1032406479223038E-2</v>
      </c>
      <c r="G11" s="42"/>
      <c r="H11" s="43">
        <v>19.473697859038914</v>
      </c>
      <c r="I11" s="40">
        <v>18.283972859038915</v>
      </c>
      <c r="J11" s="41">
        <f>IF(H11="","",IF(I11="","",IF(H11=0,0,IF(I11=0,0,(I11-H11)/H11))))</f>
        <v>-6.1093943667600674E-2</v>
      </c>
      <c r="L11" s="43">
        <v>44.421796000000001</v>
      </c>
      <c r="M11" s="40">
        <v>47.557332000000002</v>
      </c>
      <c r="N11" s="41">
        <f>IF(L11="","",IF(M11="","",IF(L11=0,0,IF(M11=0,0,(M11-L11)/L11))))</f>
        <v>7.0585529680069703E-2</v>
      </c>
      <c r="P11" s="43">
        <v>87.922074143149928</v>
      </c>
      <c r="Q11" s="40">
        <v>90.13295614314994</v>
      </c>
      <c r="R11" s="41">
        <f>IF(P11="","",IF(Q11="","",IF(P11=0,0,IF(Q11=0,0,(Q11-P11)/P11))))</f>
        <v>2.5145926339276013E-2</v>
      </c>
    </row>
    <row r="12" spans="1:19" ht="15" customHeight="1" x14ac:dyDescent="0.3">
      <c r="A12" s="44"/>
      <c r="B12" s="45" t="s">
        <v>8</v>
      </c>
      <c r="C12" s="46"/>
      <c r="D12" s="40">
        <f>IF(D11="","",D11)</f>
        <v>24.026580284111024</v>
      </c>
      <c r="E12" s="40">
        <f>IF(E11="","",E11)</f>
        <v>24.291651284111023</v>
      </c>
      <c r="F12" s="41">
        <f>IF(D12="","",IF(E12="","",IF(D12=0,0,IF(E12=0,0,(E12-D12)/D12))))</f>
        <v>1.1032406479223038E-2</v>
      </c>
      <c r="G12" s="42"/>
      <c r="H12" s="43">
        <f>IF(H11="","",H11)</f>
        <v>19.473697859038914</v>
      </c>
      <c r="I12" s="40">
        <f>IF(I11="","",I11)</f>
        <v>18.283972859038915</v>
      </c>
      <c r="J12" s="41">
        <f>IF(H12="","",IF(I12="","",IF(H12=0,0,IF(I12=0,0,(I12-H12)/H12))))</f>
        <v>-6.1093943667600674E-2</v>
      </c>
      <c r="L12" s="43">
        <f>IF(L11="","",L11)</f>
        <v>44.421796000000001</v>
      </c>
      <c r="M12" s="40">
        <f>IF(M11="","",M11)</f>
        <v>47.557332000000002</v>
      </c>
      <c r="N12" s="41">
        <f>IF(L12="","",IF(M12="","",IF(L12=0,0,IF(M12=0,0,(M12-L12)/L12))))</f>
        <v>7.0585529680069703E-2</v>
      </c>
      <c r="P12" s="43">
        <f>IF(P11="","",P11)</f>
        <v>87.922074143149928</v>
      </c>
      <c r="Q12" s="40">
        <f>IF(Q11="","",Q11)</f>
        <v>90.13295614314994</v>
      </c>
      <c r="R12" s="41">
        <f>IF(P12="","",IF(Q12="","",IF(P12=0,0,IF(Q12=0,0,(Q12-P12)/P12))))</f>
        <v>2.5145926339276013E-2</v>
      </c>
    </row>
    <row r="13" spans="1:19" ht="15" customHeight="1" x14ac:dyDescent="0.3">
      <c r="A13" s="44"/>
      <c r="D13" s="43"/>
      <c r="E13" s="40"/>
      <c r="F13" s="41"/>
      <c r="G13" s="42"/>
      <c r="H13" s="43"/>
      <c r="I13" s="40"/>
      <c r="J13" s="41"/>
      <c r="L13" s="43"/>
      <c r="M13" s="40"/>
      <c r="N13" s="41"/>
      <c r="P13" s="43"/>
      <c r="Q13" s="40"/>
      <c r="R13" s="41"/>
    </row>
    <row r="14" spans="1:19" ht="15" customHeight="1" x14ac:dyDescent="0.3">
      <c r="A14" s="37" t="s">
        <v>9</v>
      </c>
      <c r="B14" s="38"/>
      <c r="C14" s="39"/>
      <c r="D14" s="40">
        <v>25.118243124935542</v>
      </c>
      <c r="E14" s="40">
        <v>24.834567124935543</v>
      </c>
      <c r="F14" s="41">
        <f>IF(D14="","",IF(E14="","",IF(D14=0,0,IF(E14=0,0,(E14-D14)/D14))))</f>
        <v>-1.1293624263011738E-2</v>
      </c>
      <c r="G14" s="42"/>
      <c r="H14" s="43">
        <v>21.109095830000012</v>
      </c>
      <c r="I14" s="40">
        <v>19.261845830000013</v>
      </c>
      <c r="J14" s="41">
        <f>IF(H14="","",IF(I14="","",IF(H14=0,0,IF(I14=0,0,(I14-H14)/H14))))</f>
        <v>-8.7509669522401232E-2</v>
      </c>
      <c r="L14" s="43">
        <v>49.119954308522146</v>
      </c>
      <c r="M14" s="40">
        <v>51.139671308522146</v>
      </c>
      <c r="N14" s="41">
        <f>IF(L14="","",IF(M14="","",IF(L14=0,0,IF(M14=0,0,(M14-L14)/L14))))</f>
        <v>4.1118055349037362E-2</v>
      </c>
      <c r="P14" s="43">
        <v>95.347293263457701</v>
      </c>
      <c r="Q14" s="40">
        <v>95.236084263457712</v>
      </c>
      <c r="R14" s="41">
        <f>IF(P14="","",IF(Q14="","",IF(P14=0,0,IF(Q14=0,0,(Q14-P14)/P14))))</f>
        <v>-1.1663571790412797E-3</v>
      </c>
    </row>
    <row r="15" spans="1:19" ht="15" customHeight="1" x14ac:dyDescent="0.3">
      <c r="A15" s="44"/>
      <c r="B15" s="45" t="s">
        <v>8</v>
      </c>
      <c r="C15" s="46"/>
      <c r="D15" s="40">
        <f>IF(D14="","",D14+D12)</f>
        <v>49.144823409046566</v>
      </c>
      <c r="E15" s="40">
        <f>IF(E14="","",E14+E12)</f>
        <v>49.126218409046565</v>
      </c>
      <c r="F15" s="41">
        <f>IF(D15="","",IF(E15="","",IF(D15=0,0,IF(E15=0,0,(E15-D15)/D15))))</f>
        <v>-3.7857496902870278E-4</v>
      </c>
      <c r="G15" s="42"/>
      <c r="H15" s="43">
        <f>IF(H14="","",H14+H12)</f>
        <v>40.582793689038922</v>
      </c>
      <c r="I15" s="40">
        <f>IF(I14="","",I14+I12)</f>
        <v>37.545818689038924</v>
      </c>
      <c r="J15" s="41">
        <f>IF(H15="","",IF(I15="","",IF(H15=0,0,IF(I15=0,0,(I15-H15)/H15))))</f>
        <v>-7.4834054630897928E-2</v>
      </c>
      <c r="L15" s="43">
        <f>IF(L14="","",L14+L12)</f>
        <v>93.541750308522154</v>
      </c>
      <c r="M15" s="40">
        <f>IF(M14="","",M14+M12)</f>
        <v>98.697003308522142</v>
      </c>
      <c r="N15" s="41">
        <f>IF(L15="","",IF(M15="","",IF(L15=0,0,IF(M15=0,0,(M15-L15)/L15))))</f>
        <v>5.5111786801046385E-2</v>
      </c>
      <c r="P15" s="43">
        <f>IF(P14="","",P14+P12)</f>
        <v>183.26936740660761</v>
      </c>
      <c r="Q15" s="40">
        <f>IF(Q14="","",Q14+Q12)</f>
        <v>185.36904040660767</v>
      </c>
      <c r="R15" s="41">
        <f>IF(P15="","",IF(Q15="","",IF(P15=0,0,IF(Q15=0,0,(Q15-P15)/P15))))</f>
        <v>1.1456759139358227E-2</v>
      </c>
    </row>
    <row r="16" spans="1:19" ht="15" customHeight="1" x14ac:dyDescent="0.3">
      <c r="A16" s="44"/>
      <c r="D16" s="43"/>
      <c r="E16" s="40"/>
      <c r="F16" s="41"/>
      <c r="G16" s="42"/>
      <c r="H16" s="43"/>
      <c r="I16" s="40"/>
      <c r="J16" s="41"/>
      <c r="L16" s="43"/>
      <c r="M16" s="40"/>
      <c r="N16" s="41"/>
      <c r="P16" s="43"/>
      <c r="Q16" s="40"/>
      <c r="R16" s="41"/>
    </row>
    <row r="17" spans="1:18" ht="15" customHeight="1" x14ac:dyDescent="0.3">
      <c r="A17" s="37" t="s">
        <v>10</v>
      </c>
      <c r="B17" s="38"/>
      <c r="C17" s="39"/>
      <c r="D17" s="40">
        <v>24.691251430078403</v>
      </c>
      <c r="E17" s="40">
        <v>24.982146430078402</v>
      </c>
      <c r="F17" s="41">
        <f>IF(D17="","",IF(E17="","",IF(D17=0,0,IF(E17=0,0,(E17-D17)/D17))))</f>
        <v>1.1781298360828986E-2</v>
      </c>
      <c r="G17" s="42"/>
      <c r="H17" s="43">
        <v>22.339739725954196</v>
      </c>
      <c r="I17" s="40">
        <v>20.984409725954198</v>
      </c>
      <c r="J17" s="41">
        <f>IF(H17="","",IF(I17="","",IF(H17=0,0,IF(I17=0,0,(I17-H17)/H17))))</f>
        <v>-6.0669014797221789E-2</v>
      </c>
      <c r="L17" s="43">
        <v>50.309101111384848</v>
      </c>
      <c r="M17" s="40">
        <v>52.352202111384848</v>
      </c>
      <c r="N17" s="41">
        <f>IF(L17="","",IF(M17="","",IF(L17=0,0,IF(M17=0,0,(M17-L17)/L17))))</f>
        <v>4.0610962129427719E-2</v>
      </c>
      <c r="P17" s="43">
        <v>97.340092267417447</v>
      </c>
      <c r="Q17" s="40">
        <v>98.318758267417451</v>
      </c>
      <c r="R17" s="41">
        <f>IF(P17="","",IF(Q17="","",IF(P17=0,0,IF(Q17=0,0,(Q17-P17)/P17))))</f>
        <v>1.0054089504162016E-2</v>
      </c>
    </row>
    <row r="18" spans="1:18" ht="15" customHeight="1" x14ac:dyDescent="0.3">
      <c r="A18" s="44"/>
      <c r="B18" s="45" t="s">
        <v>8</v>
      </c>
      <c r="C18" s="46"/>
      <c r="D18" s="40">
        <f>IF(D17="","",D17+D15)</f>
        <v>73.836074839124961</v>
      </c>
      <c r="E18" s="40">
        <f>IF(E17="","",E17+E15)</f>
        <v>74.10836483912496</v>
      </c>
      <c r="F18" s="41">
        <f>IF(D18="","",IF(E18="","",IF(D18=0,0,IF(E18=0,0,(E18-D18)/D18))))</f>
        <v>3.6877637468306283E-3</v>
      </c>
      <c r="G18" s="42"/>
      <c r="H18" s="43">
        <f>IF(H17="","",H17+H15)</f>
        <v>62.922533414993119</v>
      </c>
      <c r="I18" s="40">
        <f>IF(I17="","",I17+I15)</f>
        <v>58.530228414993118</v>
      </c>
      <c r="J18" s="41">
        <f>IF(H18="","",IF(I18="","",IF(H18=0,0,IF(I18=0,0,(I18-H18)/H18))))</f>
        <v>-6.9804961142162253E-2</v>
      </c>
      <c r="L18" s="43">
        <f>IF(L17="","",L17+L15)</f>
        <v>143.850851419907</v>
      </c>
      <c r="M18" s="40">
        <f>IF(M17="","",M17+M15)</f>
        <v>151.049205419907</v>
      </c>
      <c r="N18" s="41">
        <f>IF(L18="","",IF(M18="","",IF(L18=0,0,IF(M18=0,0,(M18-L18)/L18))))</f>
        <v>5.0040398989281483E-2</v>
      </c>
      <c r="P18" s="43">
        <f>IF(P17="","",P17+P15)</f>
        <v>280.60945967402506</v>
      </c>
      <c r="Q18" s="40">
        <f>IF(Q17="","",Q17+Q15)</f>
        <v>283.68779867402509</v>
      </c>
      <c r="R18" s="41">
        <f>IF(P18="","",IF(Q18="","",IF(P18=0,0,IF(Q18=0,0,(Q18-P18)/P18))))</f>
        <v>1.0970189684895281E-2</v>
      </c>
    </row>
    <row r="19" spans="1:18" ht="15" customHeight="1" x14ac:dyDescent="0.3">
      <c r="A19" s="44"/>
      <c r="D19" s="43"/>
      <c r="E19" s="40"/>
      <c r="F19" s="41"/>
      <c r="G19" s="42"/>
      <c r="H19" s="43"/>
      <c r="I19" s="40"/>
      <c r="J19" s="41"/>
      <c r="L19" s="43"/>
      <c r="M19" s="40"/>
      <c r="N19" s="41"/>
      <c r="P19" s="43"/>
      <c r="Q19" s="40"/>
      <c r="R19" s="41"/>
    </row>
    <row r="20" spans="1:18" ht="15" customHeight="1" x14ac:dyDescent="0.3">
      <c r="A20" s="37" t="s">
        <v>11</v>
      </c>
      <c r="B20" s="38"/>
      <c r="C20" s="39"/>
      <c r="D20" s="40">
        <v>25.500742217095798</v>
      </c>
      <c r="E20" s="40">
        <v>25.886139217095799</v>
      </c>
      <c r="F20" s="41">
        <f>IF(D20="","",IF(E20="","",IF(D20=0,0,IF(E20=0,0,(E20-D20)/D20))))</f>
        <v>1.5113167950916715E-2</v>
      </c>
      <c r="G20" s="42"/>
      <c r="H20" s="43">
        <v>23.062689685331378</v>
      </c>
      <c r="I20" s="40">
        <v>21.877035970331381</v>
      </c>
      <c r="J20" s="41">
        <f>IF(H20="","",IF(I20="","",IF(H20=0,0,IF(I20=0,0,(I20-H20)/H20))))</f>
        <v>-5.1410036347760063E-2</v>
      </c>
      <c r="L20" s="43">
        <v>53.206599232303752</v>
      </c>
      <c r="M20" s="40">
        <v>55.597850232303756</v>
      </c>
      <c r="N20" s="41">
        <f>IF(L20="","",IF(M20="","",IF(L20=0,0,IF(M20=0,0,(M20-L20)/L20))))</f>
        <v>4.494275211162499E-2</v>
      </c>
      <c r="P20" s="43">
        <v>101.77003113473091</v>
      </c>
      <c r="Q20" s="40">
        <v>103.36102541973094</v>
      </c>
      <c r="R20" s="41">
        <f>IF(P20="","",IF(Q20="","",IF(P20=0,0,IF(Q20=0,0,(Q20-P20)/P20))))</f>
        <v>1.5633229814912237E-2</v>
      </c>
    </row>
    <row r="21" spans="1:18" ht="15" customHeight="1" x14ac:dyDescent="0.3">
      <c r="A21" s="44"/>
      <c r="B21" s="45" t="s">
        <v>8</v>
      </c>
      <c r="C21" s="46"/>
      <c r="D21" s="40">
        <f>IF(D20="","",D20+D18)</f>
        <v>99.336817056220752</v>
      </c>
      <c r="E21" s="40">
        <f>IF(E20="","",E20+E18)</f>
        <v>99.994504056220762</v>
      </c>
      <c r="F21" s="41">
        <f>IF(D21="","",IF(E21="","",IF(D21=0,0,IF(E21=0,0,(E21-D21)/D21))))</f>
        <v>6.620777869576642E-3</v>
      </c>
      <c r="G21" s="42"/>
      <c r="H21" s="43">
        <f>IF(H20="","",H20+H18)</f>
        <v>85.985223100324504</v>
      </c>
      <c r="I21" s="40">
        <f>IF(I20="","",I20+I18)</f>
        <v>80.407264385324495</v>
      </c>
      <c r="J21" s="41">
        <f>IF(H21="","",IF(I21="","",IF(H21=0,0,IF(I21=0,0,(I21-H21)/H21))))</f>
        <v>-6.4871131502349466E-2</v>
      </c>
      <c r="L21" s="43">
        <f>IF(L20="","",L20+L18)</f>
        <v>197.05745065221075</v>
      </c>
      <c r="M21" s="40">
        <f>IF(M20="","",M20+M18)</f>
        <v>206.64705565221075</v>
      </c>
      <c r="N21" s="41">
        <f>IF(L21="","",IF(M21="","",IF(L21=0,0,IF(M21=0,0,(M21-L21)/L21))))</f>
        <v>4.8664006198501086E-2</v>
      </c>
      <c r="P21" s="43">
        <f>IF(P20="","",P20+P18)</f>
        <v>382.37949080875597</v>
      </c>
      <c r="Q21" s="40">
        <f>IF(Q20="","",Q20+Q18)</f>
        <v>387.04882409375602</v>
      </c>
      <c r="R21" s="41">
        <f>IF(P21="","",IF(Q21="","",IF(P21=0,0,IF(Q21=0,0,(Q21-P21)/P21))))</f>
        <v>1.2211254518708954E-2</v>
      </c>
    </row>
    <row r="22" spans="1:18" ht="15" customHeight="1" x14ac:dyDescent="0.3">
      <c r="A22" s="44"/>
      <c r="D22" s="43"/>
      <c r="E22" s="40"/>
      <c r="F22" s="41"/>
      <c r="G22" s="42"/>
      <c r="H22" s="43"/>
      <c r="I22" s="40"/>
      <c r="J22" s="41"/>
      <c r="L22" s="43"/>
      <c r="M22" s="40"/>
      <c r="N22" s="41"/>
      <c r="P22" s="43"/>
      <c r="Q22" s="40"/>
      <c r="R22" s="41"/>
    </row>
    <row r="23" spans="1:18" ht="15" customHeight="1" x14ac:dyDescent="0.3">
      <c r="A23" s="37" t="s">
        <v>12</v>
      </c>
      <c r="B23" s="38"/>
      <c r="C23" s="47"/>
      <c r="D23" s="43">
        <v>24.211508850510889</v>
      </c>
      <c r="E23" s="40"/>
      <c r="F23" s="41" t="str">
        <f>IF(D23="","",IF(E23="","",IF(D23=0,0,IF(E23=0,0,(E23-D23)/D23))))</f>
        <v/>
      </c>
      <c r="G23" s="42"/>
      <c r="H23" s="43">
        <v>20.879498811062174</v>
      </c>
      <c r="I23" s="40"/>
      <c r="J23" s="41" t="str">
        <f>IF(H23="","",IF(I23="","",IF(H23=0,0,IF(I23=0,0,(I23-H23)/H23))))</f>
        <v/>
      </c>
      <c r="L23" s="43">
        <v>50.35730773665297</v>
      </c>
      <c r="M23" s="40"/>
      <c r="N23" s="41" t="str">
        <f>IF(L23="","",IF(M23="","",IF(L23=0,0,IF(M23=0,0,(M23-L23)/L23))))</f>
        <v/>
      </c>
      <c r="P23" s="43">
        <v>95.448315398226043</v>
      </c>
      <c r="Q23" s="40"/>
      <c r="R23" s="41" t="str">
        <f>IF(P23="","",IF(Q23="","",IF(P23=0,0,IF(Q23=0,0,(Q23-P23)/P23))))</f>
        <v/>
      </c>
    </row>
    <row r="24" spans="1:18" ht="15" customHeight="1" x14ac:dyDescent="0.3">
      <c r="A24" s="44"/>
      <c r="B24" s="45" t="s">
        <v>8</v>
      </c>
      <c r="C24" s="46"/>
      <c r="D24" s="40">
        <f>IF(D23="","",D23+D21)</f>
        <v>123.54832590673163</v>
      </c>
      <c r="E24" s="40" t="str">
        <f>IF(E23="","",E23+E21)</f>
        <v/>
      </c>
      <c r="F24" s="41" t="str">
        <f>IF(D24="","",IF(E24="","",IF(D24=0,0,IF(E24=0,0,(E24-D24)/D24))))</f>
        <v/>
      </c>
      <c r="G24" s="42"/>
      <c r="H24" s="43">
        <f>IF(H23="","",H23+H21)</f>
        <v>106.86472191138668</v>
      </c>
      <c r="I24" s="40" t="str">
        <f>IF(I23="","",I23+I21)</f>
        <v/>
      </c>
      <c r="J24" s="41" t="str">
        <f>IF(H24="","",IF(I24="","",IF(H24=0,0,IF(I24=0,0,(I24-H24)/H24))))</f>
        <v/>
      </c>
      <c r="L24" s="43">
        <f>IF(L23="","",L23+L21)</f>
        <v>247.41475838886373</v>
      </c>
      <c r="M24" s="40" t="str">
        <f>IF(M23="","",M23+M21)</f>
        <v/>
      </c>
      <c r="N24" s="41" t="str">
        <f>IF(L24="","",IF(M24="","",IF(L24=0,0,IF(M24=0,0,(M24-L24)/L24))))</f>
        <v/>
      </c>
      <c r="P24" s="43">
        <f>IF(P23="","",P23+P21)</f>
        <v>477.82780620698202</v>
      </c>
      <c r="Q24" s="40" t="str">
        <f>IF(Q23="","",Q23+Q21)</f>
        <v/>
      </c>
      <c r="R24" s="41" t="str">
        <f>IF(P24="","",IF(Q24="","",IF(P24=0,0,IF(Q24=0,0,(Q24-P24)/P24))))</f>
        <v/>
      </c>
    </row>
    <row r="25" spans="1:18" ht="15" customHeight="1" x14ac:dyDescent="0.3">
      <c r="A25" s="44"/>
      <c r="D25" s="43"/>
      <c r="E25" s="40"/>
      <c r="F25" s="41"/>
      <c r="G25" s="42"/>
      <c r="H25" s="43"/>
      <c r="I25" s="40"/>
      <c r="J25" s="41"/>
      <c r="L25" s="43"/>
      <c r="M25" s="40"/>
      <c r="N25" s="41"/>
      <c r="P25" s="43"/>
      <c r="Q25" s="40"/>
      <c r="R25" s="41"/>
    </row>
    <row r="26" spans="1:18" ht="15" customHeight="1" x14ac:dyDescent="0.3">
      <c r="A26" s="37" t="s">
        <v>13</v>
      </c>
      <c r="B26" s="38"/>
      <c r="C26" s="47"/>
      <c r="D26" s="43">
        <v>23.946028817975129</v>
      </c>
      <c r="E26" s="40"/>
      <c r="F26" s="41" t="str">
        <f>IF(D26="","",IF(E26="","",IF(D26=0,0,IF(E26=0,0,(E26-D26)/D26))))</f>
        <v/>
      </c>
      <c r="G26" s="42"/>
      <c r="H26" s="43">
        <v>19.501115370657814</v>
      </c>
      <c r="I26" s="40"/>
      <c r="J26" s="41" t="str">
        <f>IF(H26="","",IF(I26="","",IF(H26=0,0,IF(I26=0,0,(I26-H26)/H26))))</f>
        <v/>
      </c>
      <c r="L26" s="43">
        <v>49.636362021302311</v>
      </c>
      <c r="M26" s="40"/>
      <c r="N26" s="41" t="str">
        <f>IF(L26="","",IF(M26="","",IF(L26=0,0,IF(M26=0,0,(M26-L26)/L26))))</f>
        <v/>
      </c>
      <c r="P26" s="43">
        <v>93.083506209935251</v>
      </c>
      <c r="Q26" s="40"/>
      <c r="R26" s="41" t="str">
        <f>IF(P26="","",IF(Q26="","",IF(P26=0,0,IF(Q26=0,0,(Q26-P26)/P26))))</f>
        <v/>
      </c>
    </row>
    <row r="27" spans="1:18" ht="15" customHeight="1" x14ac:dyDescent="0.3">
      <c r="A27" s="44"/>
      <c r="B27" s="45" t="s">
        <v>8</v>
      </c>
      <c r="C27" s="46"/>
      <c r="D27" s="40">
        <f>IF(D26="","",D26+D24)</f>
        <v>147.49435472470677</v>
      </c>
      <c r="E27" s="40" t="str">
        <f>IF(E26="","",E26+E24)</f>
        <v/>
      </c>
      <c r="F27" s="41" t="str">
        <f>IF(D27="","",IF(E27="","",IF(D27=0,0,IF(E27=0,0,(E27-D27)/D27))))</f>
        <v/>
      </c>
      <c r="G27" s="42"/>
      <c r="H27" s="43">
        <f>IF(H26="","",H26+H24)</f>
        <v>126.3658372820445</v>
      </c>
      <c r="I27" s="40" t="str">
        <f>IF(I26="","",I26+I24)</f>
        <v/>
      </c>
      <c r="J27" s="41" t="str">
        <f>IF(H27="","",IF(I27="","",IF(H27=0,0,IF(I27=0,0,(I27-H27)/H27))))</f>
        <v/>
      </c>
      <c r="L27" s="43">
        <f>IF(L26="","",L26+L24)</f>
        <v>297.05112041016605</v>
      </c>
      <c r="M27" s="40" t="str">
        <f>IF(M26="","",M26+M24)</f>
        <v/>
      </c>
      <c r="N27" s="41" t="str">
        <f>IF(L27="","",IF(M27="","",IF(L27=0,0,IF(M27=0,0,(M27-L27)/L27))))</f>
        <v/>
      </c>
      <c r="P27" s="43">
        <f>IF(P26="","",P26+P24)</f>
        <v>570.91131241691733</v>
      </c>
      <c r="Q27" s="40" t="str">
        <f>IF(Q26="","",Q26+Q24)</f>
        <v/>
      </c>
      <c r="R27" s="41" t="str">
        <f>IF(P27="","",IF(Q27="","",IF(P27=0,0,IF(Q27=0,0,(Q27-P27)/P27))))</f>
        <v/>
      </c>
    </row>
    <row r="28" spans="1:18" ht="15" customHeight="1" x14ac:dyDescent="0.3">
      <c r="A28" s="44"/>
      <c r="D28" s="43"/>
      <c r="E28" s="40"/>
      <c r="F28" s="41"/>
      <c r="G28" s="42"/>
      <c r="H28" s="43"/>
      <c r="I28" s="40"/>
      <c r="J28" s="41"/>
      <c r="L28" s="43"/>
      <c r="M28" s="40"/>
      <c r="N28" s="41"/>
      <c r="P28" s="43"/>
      <c r="Q28" s="40"/>
      <c r="R28" s="41"/>
    </row>
    <row r="29" spans="1:18" ht="15" customHeight="1" x14ac:dyDescent="0.3">
      <c r="A29" s="37" t="s">
        <v>14</v>
      </c>
      <c r="B29" s="38"/>
      <c r="C29" s="47"/>
      <c r="D29" s="43">
        <v>24.844993118946999</v>
      </c>
      <c r="E29" s="40"/>
      <c r="F29" s="41" t="str">
        <f>IF(D29="","",IF(E29="","",IF(D29=0,0,IF(E29=0,0,(E29-D29)/D29))))</f>
        <v/>
      </c>
      <c r="G29" s="42"/>
      <c r="H29" s="43">
        <v>18.553434045050093</v>
      </c>
      <c r="I29" s="40"/>
      <c r="J29" s="41" t="str">
        <f>IF(H29="","",IF(I29="","",IF(H29=0,0,IF(I29=0,0,(I29-H29)/H29))))</f>
        <v/>
      </c>
      <c r="L29" s="43">
        <v>47.489202656221003</v>
      </c>
      <c r="M29" s="40"/>
      <c r="N29" s="41" t="str">
        <f>IF(L29="","",IF(M29="","",IF(L29=0,0,IF(M29=0,0,(M29-L29)/L29))))</f>
        <v/>
      </c>
      <c r="P29" s="43">
        <v>90.887629820218095</v>
      </c>
      <c r="Q29" s="40"/>
      <c r="R29" s="41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0">
        <f>IF(D29="","",D29+D27)</f>
        <v>172.33934784365377</v>
      </c>
      <c r="E30" s="40" t="str">
        <f>IF(E29="","",E29+E27)</f>
        <v/>
      </c>
      <c r="F30" s="41" t="str">
        <f>IF(D30="","",IF(E30="","",IF(D30=0,0,IF(E30=0,0,(E30-D30)/D30))))</f>
        <v/>
      </c>
      <c r="G30" s="42"/>
      <c r="H30" s="43">
        <f>IF(H29="","",H29+H27)</f>
        <v>144.91927132709458</v>
      </c>
      <c r="I30" s="40" t="str">
        <f>IF(I29="","",I29+I27)</f>
        <v/>
      </c>
      <c r="J30" s="41" t="str">
        <f>IF(H30="","",IF(I30="","",IF(H30=0,0,IF(I30=0,0,(I30-H30)/H30))))</f>
        <v/>
      </c>
      <c r="L30" s="43">
        <f>IF(L29="","",L29+L27)</f>
        <v>344.54032306638703</v>
      </c>
      <c r="M30" s="40" t="str">
        <f>IF(M29="","",M29+M27)</f>
        <v/>
      </c>
      <c r="N30" s="41" t="str">
        <f>IF(L30="","",IF(M30="","",IF(L30=0,0,IF(M30=0,0,(M30-L30)/L30))))</f>
        <v/>
      </c>
      <c r="P30" s="43">
        <f>IF(P29="","",P29+P27)</f>
        <v>661.79894223713541</v>
      </c>
      <c r="Q30" s="40"/>
      <c r="R30" s="41" t="str">
        <f>IF(P30="","",IF(Q30="","",IF(P30=0,0,IF(Q30=0,0,(Q30-P30)/P30))))</f>
        <v/>
      </c>
    </row>
    <row r="31" spans="1:18" ht="15" customHeight="1" x14ac:dyDescent="0.3">
      <c r="A31" s="44"/>
      <c r="D31" s="43"/>
      <c r="E31" s="40"/>
      <c r="F31" s="41"/>
      <c r="G31" s="42"/>
      <c r="H31" s="43"/>
      <c r="I31" s="40"/>
      <c r="J31" s="41"/>
      <c r="L31" s="43"/>
      <c r="M31" s="40"/>
      <c r="N31" s="41"/>
      <c r="P31" s="43"/>
      <c r="Q31" s="40"/>
      <c r="R31" s="41"/>
    </row>
    <row r="32" spans="1:18" ht="15" customHeight="1" x14ac:dyDescent="0.3">
      <c r="A32" s="37" t="s">
        <v>15</v>
      </c>
      <c r="B32" s="38"/>
      <c r="C32" s="47"/>
      <c r="D32" s="43">
        <v>20.362352429250482</v>
      </c>
      <c r="E32" s="40"/>
      <c r="F32" s="41" t="str">
        <f>IF(D32="","",IF(E32="","",IF(D32=0,0,IF(E32=0,0,(E32-D32)/D32))))</f>
        <v/>
      </c>
      <c r="G32" s="42"/>
      <c r="H32" s="43">
        <v>16.792887520823527</v>
      </c>
      <c r="I32" s="40"/>
      <c r="J32" s="41" t="str">
        <f>IF(H32="","",IF(I32="","",IF(H32=0,0,IF(I32=0,0,(I32-H32)/H32))))</f>
        <v/>
      </c>
      <c r="L32" s="43">
        <v>41.336038081889853</v>
      </c>
      <c r="M32" s="40"/>
      <c r="N32" s="41" t="str">
        <f>IF(L32="","",IF(M32="","",IF(L32=0,0,IF(M32=0,0,(M32-L32)/L32))))</f>
        <v/>
      </c>
      <c r="P32" s="43">
        <v>78.491278031963859</v>
      </c>
      <c r="Q32" s="40"/>
      <c r="R32" s="41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0">
        <f>IF(D32="","",D32+D30)</f>
        <v>192.70170027290425</v>
      </c>
      <c r="E33" s="40"/>
      <c r="F33" s="41" t="str">
        <f>IF(D33="","",IF(E33="","",IF(D33=0,0,IF(E33=0,0,(E33-D33)/D33))))</f>
        <v/>
      </c>
      <c r="G33" s="42"/>
      <c r="H33" s="43">
        <f>IF(H32="","",H32+H30)</f>
        <v>161.71215884791809</v>
      </c>
      <c r="I33" s="40" t="str">
        <f>IF(I32="","",I32+I30)</f>
        <v/>
      </c>
      <c r="J33" s="41" t="str">
        <f>IF(H33="","",IF(I33="","",IF(H33=0,0,IF(I33=0,0,(I33-H33)/H33))))</f>
        <v/>
      </c>
      <c r="L33" s="43">
        <f>IF(L32="","",L32+L30)</f>
        <v>385.87636114827689</v>
      </c>
      <c r="M33" s="40" t="str">
        <f>IF(M32="","",M32+M30)</f>
        <v/>
      </c>
      <c r="N33" s="41" t="str">
        <f>IF(L33="","",IF(M33="","",IF(L33=0,0,IF(M33=0,0,(M33-L33)/L33))))</f>
        <v/>
      </c>
      <c r="P33" s="43">
        <f>IF(P32="","",P32+P30)</f>
        <v>740.29022026909922</v>
      </c>
      <c r="Q33" s="40" t="str">
        <f>IF(Q32="","",Q32+Q30)</f>
        <v/>
      </c>
      <c r="R33" s="41" t="str">
        <f>IF(P33="","",IF(Q33="","",IF(P33=0,0,IF(Q33=0,0,(Q33-P33)/P33))))</f>
        <v/>
      </c>
    </row>
    <row r="34" spans="1:19" ht="15" customHeight="1" x14ac:dyDescent="0.3">
      <c r="A34" s="44"/>
      <c r="D34" s="43"/>
      <c r="E34" s="40"/>
      <c r="F34" s="41"/>
      <c r="G34" s="42"/>
      <c r="H34" s="43"/>
      <c r="I34" s="40"/>
      <c r="J34" s="41"/>
      <c r="L34" s="43"/>
      <c r="M34" s="40"/>
      <c r="N34" s="41"/>
      <c r="P34" s="43"/>
      <c r="Q34" s="40"/>
      <c r="R34" s="41"/>
    </row>
    <row r="35" spans="1:19" ht="15" customHeight="1" x14ac:dyDescent="0.3">
      <c r="A35" s="37" t="s">
        <v>16</v>
      </c>
      <c r="B35" s="38"/>
      <c r="C35" s="47"/>
      <c r="D35" s="43">
        <v>22.219333832404295</v>
      </c>
      <c r="E35" s="40"/>
      <c r="F35" s="41" t="str">
        <f>IF(D35="","",IF(E35="","",IF(D35=0,0,IF(E35=0,0,(E35-D35)/D35))))</f>
        <v/>
      </c>
      <c r="G35" s="42"/>
      <c r="H35" s="43">
        <v>17.260058477358417</v>
      </c>
      <c r="I35" s="40"/>
      <c r="J35" s="41" t="str">
        <f>IF(H35="","",IF(I35="","",IF(H35=0,0,IF(I35=0,0,(I35-H35)/H35))))</f>
        <v/>
      </c>
      <c r="L35" s="43">
        <v>43.5007826056504</v>
      </c>
      <c r="M35" s="40"/>
      <c r="N35" s="41" t="str">
        <f>IF(L35="","",IF(M35="","",IF(L35=0,0,IF(M35=0,0,(M35-L35)/L35))))</f>
        <v/>
      </c>
      <c r="P35" s="43">
        <v>82.980174915413116</v>
      </c>
      <c r="Q35" s="40"/>
      <c r="R35" s="41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0">
        <f>IF(D35="","",D35+D33)</f>
        <v>214.92103410530854</v>
      </c>
      <c r="E36" s="40" t="str">
        <f>IF(E35="","",E35+E33)</f>
        <v/>
      </c>
      <c r="F36" s="41" t="str">
        <f>IF(D36="","",IF(E36="","",IF(D36=0,0,IF(E36=0,0,(E36-D36)/D36))))</f>
        <v/>
      </c>
      <c r="G36" s="42"/>
      <c r="H36" s="43">
        <f>IF(H35="","",H35+H33)</f>
        <v>178.97221732527652</v>
      </c>
      <c r="I36" s="40" t="str">
        <f>IF(I35="","",I35+I33)</f>
        <v/>
      </c>
      <c r="J36" s="41" t="str">
        <f>IF(H36="","",IF(I36="","",IF(H36=0,0,IF(I36=0,0,(I36-H36)/H36))))</f>
        <v/>
      </c>
      <c r="L36" s="43">
        <f>IF(L35="","",L35+L33)</f>
        <v>429.37714375392727</v>
      </c>
      <c r="M36" s="40" t="str">
        <f>IF(M35="","",M35+M33)</f>
        <v/>
      </c>
      <c r="N36" s="41" t="str">
        <f>IF(L36="","",IF(M36="","",IF(L36=0,0,IF(M36=0,0,(M36-L36)/L36))))</f>
        <v/>
      </c>
      <c r="P36" s="43">
        <f>IF(P35="","",P35+P33)</f>
        <v>823.27039518451238</v>
      </c>
      <c r="Q36" s="40" t="str">
        <f>IF(Q35="","",Q35+Q33)</f>
        <v/>
      </c>
      <c r="R36" s="41" t="str">
        <f>IF(P36="","",IF(Q36="","",IF(P36=0,0,IF(Q36=0,0,(Q36-P36)/P36))))</f>
        <v/>
      </c>
    </row>
    <row r="37" spans="1:19" ht="15" customHeight="1" x14ac:dyDescent="0.3">
      <c r="A37" s="44"/>
      <c r="D37" s="43"/>
      <c r="E37" s="40"/>
      <c r="F37" s="41"/>
      <c r="G37" s="42"/>
      <c r="H37" s="43"/>
      <c r="I37" s="40"/>
      <c r="J37" s="41"/>
      <c r="L37" s="43"/>
      <c r="M37" s="40"/>
      <c r="N37" s="41"/>
      <c r="P37" s="43"/>
      <c r="Q37" s="40"/>
      <c r="R37" s="41"/>
    </row>
    <row r="38" spans="1:19" ht="15" customHeight="1" x14ac:dyDescent="0.3">
      <c r="A38" s="37" t="s">
        <v>17</v>
      </c>
      <c r="B38" s="38"/>
      <c r="C38" s="47"/>
      <c r="D38" s="43">
        <v>22.520857583377918</v>
      </c>
      <c r="E38" s="40"/>
      <c r="F38" s="41" t="str">
        <f>IF(D38="","",IF(E38="","",IF(D38=0,0,IF(E38=0,0,(E38-D38)/D38))))</f>
        <v/>
      </c>
      <c r="G38" s="42"/>
      <c r="H38" s="43">
        <v>15.87477686275623</v>
      </c>
      <c r="I38" s="40"/>
      <c r="J38" s="41" t="str">
        <f>IF(H38="","",IF(I38="","",IF(H38=0,0,IF(I38=0,0,(I38-H38)/H38))))</f>
        <v/>
      </c>
      <c r="L38" s="43">
        <v>42.370407783754551</v>
      </c>
      <c r="M38" s="40"/>
      <c r="N38" s="41" t="str">
        <f>IF(L38="","",IF(M38="","",IF(L38=0,0,IF(M38=0,0,(M38-L38)/L38))))</f>
        <v/>
      </c>
      <c r="P38" s="43">
        <v>80.766042229888697</v>
      </c>
      <c r="Q38" s="40"/>
      <c r="R38" s="41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0">
        <f>IF(D38="","",D38+D36)</f>
        <v>237.44189168868644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194.84699418803274</v>
      </c>
      <c r="I39" s="40" t="str">
        <f>IF(I38="","",I38+I36)</f>
        <v/>
      </c>
      <c r="J39" s="41" t="str">
        <f>IF(H39="","",IF(I39="","",IF(H39=0,0,IF(I39=0,0,(I39-H39)/H39))))</f>
        <v/>
      </c>
      <c r="L39" s="43">
        <f>IF(L38="","",L38+L36)</f>
        <v>471.74755153768183</v>
      </c>
      <c r="M39" s="40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904.03643741440112</v>
      </c>
      <c r="Q39" s="40" t="str">
        <f>IF(Q38="","",Q38+Q36)</f>
        <v/>
      </c>
      <c r="R39" s="41" t="str">
        <f>IF(P39="","",IF(Q39="","",IF(P39=0,0,IF(Q39=0,0,(Q39-P39)/P39))))</f>
        <v/>
      </c>
    </row>
    <row r="40" spans="1:19" ht="15" customHeight="1" x14ac:dyDescent="0.3">
      <c r="A40" s="44"/>
      <c r="D40" s="43"/>
      <c r="E40" s="40"/>
      <c r="F40" s="41"/>
      <c r="G40" s="42"/>
      <c r="H40" s="43"/>
      <c r="I40" s="40"/>
      <c r="J40" s="41"/>
      <c r="L40" s="43"/>
      <c r="M40" s="40"/>
      <c r="N40" s="41"/>
      <c r="P40" s="43"/>
      <c r="Q40" s="40"/>
      <c r="R40" s="41"/>
    </row>
    <row r="41" spans="1:19" ht="15" customHeight="1" x14ac:dyDescent="0.3">
      <c r="A41" s="37" t="s">
        <v>18</v>
      </c>
      <c r="B41" s="38"/>
      <c r="C41" s="47"/>
      <c r="D41" s="43">
        <v>24.097654246493651</v>
      </c>
      <c r="E41" s="40"/>
      <c r="F41" s="41" t="str">
        <f>IF(D41="","",IF(E41="","",IF(D41=0,0,IF(E41=0,0,(E41-D41)/D41))))</f>
        <v/>
      </c>
      <c r="G41" s="42"/>
      <c r="H41" s="43">
        <v>15.548576551561402</v>
      </c>
      <c r="I41" s="40"/>
      <c r="J41" s="41" t="str">
        <f>IF(H41="","",IF(I41="","",IF(H41=0,0,IF(I41=0,0,(I41-H41)/H41))))</f>
        <v/>
      </c>
      <c r="L41" s="43">
        <v>44.478033461455105</v>
      </c>
      <c r="M41" s="40"/>
      <c r="N41" s="41" t="str">
        <f>IF(L41="","",IF(M41="","",IF(L41=0,0,IF(M41=0,0,(M41-L41)/L41))))</f>
        <v/>
      </c>
      <c r="P41" s="43">
        <v>84.124264259510156</v>
      </c>
      <c r="Q41" s="40"/>
      <c r="R41" s="41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0">
        <f>IF(D41="","",D41+D39)</f>
        <v>261.53954593518012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210.39557073959415</v>
      </c>
      <c r="I42" s="40" t="str">
        <f>IF(I41="","",I41+I39)</f>
        <v/>
      </c>
      <c r="J42" s="41" t="str">
        <f>IF(H42="","",IF(I42="","",IF(H42=0,0,IF(I42=0,0,(I42-H42)/H42))))</f>
        <v/>
      </c>
      <c r="L42" s="43">
        <f>IF(L41="","",L41+L39)</f>
        <v>516.22558499913691</v>
      </c>
      <c r="M42" s="40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988.16070167391126</v>
      </c>
      <c r="Q42" s="40" t="str">
        <f>IF(Q41="","",Q41+Q39)</f>
        <v/>
      </c>
      <c r="R42" s="41" t="str">
        <f>IF(P42="","",IF(Q42="","",IF(P42=0,0,IF(Q42=0,0,(Q42-P42)/P42))))</f>
        <v/>
      </c>
    </row>
    <row r="43" spans="1:19" ht="15" customHeight="1" x14ac:dyDescent="0.3">
      <c r="A43" s="44"/>
      <c r="D43" s="43"/>
      <c r="E43" s="40"/>
      <c r="F43" s="41"/>
      <c r="G43" s="42"/>
      <c r="H43" s="43"/>
      <c r="I43" s="40"/>
      <c r="J43" s="41"/>
      <c r="L43" s="43"/>
      <c r="M43" s="40"/>
      <c r="N43" s="41"/>
      <c r="P43" s="43"/>
      <c r="Q43" s="40"/>
      <c r="R43" s="41"/>
    </row>
    <row r="44" spans="1:19" ht="15" customHeight="1" x14ac:dyDescent="0.3">
      <c r="A44" s="37" t="s">
        <v>19</v>
      </c>
      <c r="B44" s="38"/>
      <c r="C44" s="47"/>
      <c r="D44" s="43">
        <v>24.041287487443626</v>
      </c>
      <c r="E44" s="40"/>
      <c r="F44" s="41" t="str">
        <f>IF(D44="","",IF(E44="","",IF(D44=0,0,IF(E44=0,0,(E44-D44)/D44))))</f>
        <v/>
      </c>
      <c r="G44" s="42"/>
      <c r="H44" s="43">
        <v>15.518887952068567</v>
      </c>
      <c r="I44" s="40"/>
      <c r="J44" s="41" t="str">
        <f>IF(H44="","",IF(I44="","",IF(H44=0,0,IF(I44=0,0,(I44-H44)/H44))))</f>
        <v/>
      </c>
      <c r="L44" s="43">
        <v>43.566632181470965</v>
      </c>
      <c r="M44" s="40"/>
      <c r="N44" s="41" t="str">
        <f>IF(L44="","",IF(M44="","",IF(L44=0,0,IF(M44=0,0,(M44-L44)/L44))))</f>
        <v/>
      </c>
      <c r="P44" s="43">
        <v>83.126807620983158</v>
      </c>
      <c r="Q44" s="40"/>
      <c r="R44" s="41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0">
        <f>IF(D44="","",D44+D42)</f>
        <v>285.58083342262375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225.91445869166273</v>
      </c>
      <c r="I45" s="40" t="str">
        <f>IF(I44="","",I44+I42)</f>
        <v/>
      </c>
      <c r="J45" s="41" t="str">
        <f>IF(H45="","",IF(I45="","",IF(H45=0,0,IF(I45=0,0,(I45-H45)/H45))))</f>
        <v/>
      </c>
      <c r="L45" s="43">
        <f>IF(L44="","",L44+L42)</f>
        <v>559.79221718060785</v>
      </c>
      <c r="M45" s="40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1071.2875092948943</v>
      </c>
      <c r="Q45" s="40" t="str">
        <f>IF(Q44="","",Q44+Q42)</f>
        <v/>
      </c>
      <c r="R45" s="41" t="str">
        <f>IF(P45="","",IF(Q45="","",IF(P45=0,0,IF(Q45=0,0,(Q45-P45)/P45))))</f>
        <v/>
      </c>
    </row>
    <row r="46" spans="1:19" x14ac:dyDescent="0.3">
      <c r="D46" s="48"/>
      <c r="F46" s="49"/>
      <c r="H46" s="50"/>
      <c r="J46" s="49"/>
      <c r="L46" s="50"/>
      <c r="N46" s="49"/>
      <c r="P46" s="50"/>
      <c r="R46" s="49"/>
    </row>
    <row r="47" spans="1:19" s="58" customFormat="1" ht="24" customHeight="1" x14ac:dyDescent="0.3">
      <c r="A47" s="51" t="s">
        <v>20</v>
      </c>
      <c r="B47" s="52"/>
      <c r="C47" s="53"/>
      <c r="D47" s="54">
        <f>D45</f>
        <v>285.58083342262375</v>
      </c>
      <c r="E47" s="55" t="str">
        <f>E45</f>
        <v/>
      </c>
      <c r="F47" s="56" t="str">
        <f>IF(D47="","",IF(E47="","",IF(D47=0,0,IF(E47=0,0,(E47-D47)/D47))))</f>
        <v/>
      </c>
      <c r="G47" s="57"/>
      <c r="H47" s="54">
        <f>H45</f>
        <v>225.91445869166273</v>
      </c>
      <c r="I47" s="55" t="str">
        <f>I45</f>
        <v/>
      </c>
      <c r="J47" s="56" t="str">
        <f>IF(H47="","",IF(I47="","",IF(H47=0,0,IF(I47=0,0,(I47-H47)/H47))))</f>
        <v/>
      </c>
      <c r="K47" s="57"/>
      <c r="L47" s="54">
        <f>L45</f>
        <v>559.79221718060785</v>
      </c>
      <c r="M47" s="55" t="str">
        <f>M45</f>
        <v/>
      </c>
      <c r="N47" s="56" t="str">
        <f>IF(L47="","",IF(M47="","",IF(L47=0,0,IF(M47=0,0,(M47-L47)/L47))))</f>
        <v/>
      </c>
      <c r="O47" s="57"/>
      <c r="P47" s="54">
        <f>P45</f>
        <v>1071.2875092948943</v>
      </c>
      <c r="Q47" s="55" t="str">
        <f>Q45</f>
        <v/>
      </c>
      <c r="R47" s="56" t="str">
        <f>IF(P47="","",IF(Q47="","",IF(P47=0,0,IF(Q47=0,0,(Q47-P47)/P47))))</f>
        <v/>
      </c>
      <c r="S47" s="57"/>
    </row>
    <row r="48" spans="1:19" x14ac:dyDescent="0.3">
      <c r="D48" s="59"/>
      <c r="E48" s="60"/>
      <c r="F48" s="61"/>
      <c r="G48" s="2"/>
      <c r="H48" s="59"/>
      <c r="I48" s="60"/>
      <c r="J48" s="61"/>
      <c r="K48" s="2"/>
      <c r="L48" s="59"/>
      <c r="M48" s="60"/>
      <c r="N48" s="61"/>
      <c r="O48" s="2"/>
      <c r="P48" s="59"/>
      <c r="Q48" s="60"/>
      <c r="R48" s="61"/>
      <c r="S48" s="2"/>
    </row>
    <row r="49" spans="1:19" s="68" customFormat="1" ht="24.75" customHeight="1" x14ac:dyDescent="0.3">
      <c r="A49" s="62" t="s">
        <v>21</v>
      </c>
      <c r="B49" s="63"/>
      <c r="C49" s="64"/>
      <c r="D49" s="65">
        <f>IF(D47="","",(D47/P47))</f>
        <v>0.26657720821424385</v>
      </c>
      <c r="E49" s="65" t="str">
        <f>IF(E47="","",(E47/Q47))</f>
        <v/>
      </c>
      <c r="F49" s="66"/>
      <c r="G49" s="67"/>
      <c r="H49" s="65">
        <f>IF(H47="","",(H47/P47))</f>
        <v>0.2108812589818734</v>
      </c>
      <c r="I49" s="65" t="str">
        <f>IF(I47="","",(I47/Q47))</f>
        <v/>
      </c>
      <c r="J49" s="66"/>
      <c r="K49" s="67"/>
      <c r="L49" s="65">
        <f>IF(L47="","",(L47/P47))</f>
        <v>0.52254153280388271</v>
      </c>
      <c r="M49" s="65" t="str">
        <f>IF(M47="","",(M47/Q47))</f>
        <v/>
      </c>
      <c r="N49" s="66"/>
      <c r="O49" s="67"/>
      <c r="P49" s="65">
        <f>IF(P47="","",(P47/P47))</f>
        <v>1</v>
      </c>
      <c r="Q49" s="65" t="str">
        <f>IF(Q47="","",(Q47/Q47))</f>
        <v/>
      </c>
      <c r="R49" s="66"/>
      <c r="S49" s="67"/>
    </row>
    <row r="50" spans="1:19" x14ac:dyDescent="0.3">
      <c r="A50" s="69" t="s">
        <v>22</v>
      </c>
      <c r="R50" s="6"/>
    </row>
    <row r="51" spans="1:19" x14ac:dyDescent="0.3">
      <c r="A51" s="69" t="s">
        <v>23</v>
      </c>
      <c r="R51" s="6"/>
    </row>
    <row r="52" spans="1:19" x14ac:dyDescent="0.3">
      <c r="A52" s="69" t="s">
        <v>24</v>
      </c>
      <c r="R52" s="6"/>
    </row>
    <row r="53" spans="1:19" x14ac:dyDescent="0.3">
      <c r="A53" s="69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7004-F646-4AD6-BC25-8B8139A23CCA}">
  <dimension ref="A1"/>
  <sheetViews>
    <sheetView showGridLines="0" zoomScaleNormal="100" workbookViewId="0">
      <selection activeCell="Q21" sqref="Q21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2025-11-21T00:56:47Z</dcterms:created>
  <dcterms:modified xsi:type="dcterms:W3CDTF">2025-11-21T01:01:35Z</dcterms:modified>
</cp:coreProperties>
</file>