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C1F69964-514D-499A-8B43-83D28D79E228}" xr6:coauthVersionLast="47" xr6:coauthVersionMax="47" xr10:uidLastSave="{00000000-0000-0000-0000-000000000000}"/>
  <bookViews>
    <workbookView xWindow="-110" yWindow="-110" windowWidth="19420" windowHeight="11500" xr2:uid="{C69FB244-1F2E-48FD-8581-DB7730EF2CB0}"/>
  </bookViews>
  <sheets>
    <sheet name="National" sheetId="2" r:id="rId1"/>
    <sheet name="National by State" sheetId="1" r:id="rId2"/>
    <sheet name="National Graph" sheetId="3" r:id="rId3"/>
  </sheets>
  <definedNames>
    <definedName name="location" localSheetId="0">#REF!</definedName>
    <definedName name="location" localSheetId="1">#REF!</definedName>
    <definedName name="location" localSheetId="2">#REF!</definedName>
    <definedName name="location">#REF!</definedName>
    <definedName name="location2">#REF!</definedName>
    <definedName name="_xlnm.Print_Area" localSheetId="1">'National by State'!$A$1:$AE$57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G47" i="2"/>
  <c r="D47" i="2"/>
  <c r="J47" i="2"/>
  <c r="I47" i="2"/>
  <c r="H47" i="2"/>
  <c r="F47" i="2"/>
  <c r="E47" i="2"/>
  <c r="H41" i="2"/>
  <c r="G41" i="2"/>
  <c r="F41" i="2"/>
  <c r="E41" i="2"/>
  <c r="D41" i="2"/>
  <c r="J41" i="2"/>
  <c r="I41" i="2"/>
  <c r="J32" i="2"/>
  <c r="I32" i="2"/>
  <c r="H32" i="2"/>
  <c r="G32" i="2"/>
  <c r="F32" i="2"/>
  <c r="E32" i="2"/>
  <c r="D32" i="2"/>
  <c r="J26" i="2"/>
  <c r="I26" i="2"/>
  <c r="H26" i="2"/>
  <c r="G26" i="2"/>
  <c r="B23" i="2"/>
  <c r="G23" i="2"/>
  <c r="F26" i="2"/>
  <c r="D26" i="2"/>
  <c r="J15" i="2"/>
  <c r="I15" i="2"/>
  <c r="H15" i="2"/>
  <c r="G15" i="2"/>
  <c r="F15" i="2"/>
  <c r="E15" i="2"/>
  <c r="D15" i="2"/>
  <c r="J11" i="2"/>
  <c r="G11" i="2"/>
  <c r="F11" i="2"/>
  <c r="E11" i="2"/>
  <c r="D11" i="2"/>
  <c r="I14" i="2"/>
  <c r="H14" i="2"/>
  <c r="AC49" i="1"/>
  <c r="AD44" i="1"/>
  <c r="Z44" i="1"/>
  <c r="J44" i="1"/>
  <c r="F44" i="1"/>
  <c r="AD41" i="1"/>
  <c r="Z41" i="1"/>
  <c r="N41" i="1"/>
  <c r="J41" i="1"/>
  <c r="F41" i="1"/>
  <c r="AD38" i="1"/>
  <c r="Z38" i="1"/>
  <c r="J38" i="1"/>
  <c r="F38" i="1"/>
  <c r="AD35" i="1"/>
  <c r="Z35" i="1"/>
  <c r="J35" i="1"/>
  <c r="F35" i="1"/>
  <c r="AD32" i="1"/>
  <c r="Z32" i="1"/>
  <c r="J32" i="1"/>
  <c r="F32" i="1"/>
  <c r="AD29" i="1"/>
  <c r="Z29" i="1"/>
  <c r="J29" i="1"/>
  <c r="F29" i="1"/>
  <c r="AD26" i="1"/>
  <c r="Z26" i="1"/>
  <c r="J26" i="1"/>
  <c r="F26" i="1"/>
  <c r="AD23" i="1"/>
  <c r="Z23" i="1"/>
  <c r="R23" i="1"/>
  <c r="J23" i="1"/>
  <c r="F23" i="1"/>
  <c r="AD20" i="1"/>
  <c r="Z20" i="1"/>
  <c r="J20" i="1"/>
  <c r="F20" i="1"/>
  <c r="AD17" i="1"/>
  <c r="Z17" i="1"/>
  <c r="J17" i="1"/>
  <c r="F17" i="1"/>
  <c r="U15" i="1"/>
  <c r="U18" i="1" s="1"/>
  <c r="U21" i="1" s="1"/>
  <c r="U24" i="1" s="1"/>
  <c r="U27" i="1" s="1"/>
  <c r="U30" i="1" s="1"/>
  <c r="U33" i="1" s="1"/>
  <c r="U36" i="1" s="1"/>
  <c r="U39" i="1" s="1"/>
  <c r="U42" i="1" s="1"/>
  <c r="U45" i="1" s="1"/>
  <c r="U47" i="1" s="1"/>
  <c r="U49" i="1" s="1"/>
  <c r="D15" i="1"/>
  <c r="D18" i="1" s="1"/>
  <c r="AD14" i="1"/>
  <c r="Z14" i="1"/>
  <c r="T15" i="1"/>
  <c r="V15" i="1" s="1"/>
  <c r="R14" i="1"/>
  <c r="P15" i="1"/>
  <c r="J14" i="1"/>
  <c r="F14" i="1"/>
  <c r="AC12" i="1"/>
  <c r="AC15" i="1" s="1"/>
  <c r="AC18" i="1" s="1"/>
  <c r="AC21" i="1" s="1"/>
  <c r="AC24" i="1" s="1"/>
  <c r="AC27" i="1" s="1"/>
  <c r="AC30" i="1" s="1"/>
  <c r="AC33" i="1" s="1"/>
  <c r="AC36" i="1" s="1"/>
  <c r="AC39" i="1" s="1"/>
  <c r="AC42" i="1" s="1"/>
  <c r="AC45" i="1" s="1"/>
  <c r="AC47" i="1" s="1"/>
  <c r="Y12" i="1"/>
  <c r="Y15" i="1" s="1"/>
  <c r="Y18" i="1" s="1"/>
  <c r="Y21" i="1" s="1"/>
  <c r="Y24" i="1" s="1"/>
  <c r="Y27" i="1" s="1"/>
  <c r="Y30" i="1" s="1"/>
  <c r="Y33" i="1" s="1"/>
  <c r="Y36" i="1" s="1"/>
  <c r="Y39" i="1" s="1"/>
  <c r="Y42" i="1" s="1"/>
  <c r="Y45" i="1" s="1"/>
  <c r="Y47" i="1" s="1"/>
  <c r="Y49" i="1" s="1"/>
  <c r="X12" i="1"/>
  <c r="Z12" i="1" s="1"/>
  <c r="U12" i="1"/>
  <c r="H12" i="1"/>
  <c r="E12" i="1"/>
  <c r="F12" i="1" s="1"/>
  <c r="D12" i="1"/>
  <c r="AD11" i="1"/>
  <c r="Z11" i="1"/>
  <c r="T12" i="1"/>
  <c r="V12" i="1" s="1"/>
  <c r="Q12" i="1"/>
  <c r="R12" i="1" s="1"/>
  <c r="P12" i="1"/>
  <c r="M12" i="1"/>
  <c r="L12" i="1"/>
  <c r="N12" i="1" s="1"/>
  <c r="J11" i="1"/>
  <c r="F11" i="1"/>
  <c r="D21" i="1" l="1"/>
  <c r="J27" i="2"/>
  <c r="E27" i="2"/>
  <c r="J23" i="2"/>
  <c r="D27" i="2"/>
  <c r="Q18" i="1"/>
  <c r="Q21" i="1" s="1"/>
  <c r="Q24" i="1" s="1"/>
  <c r="Q27" i="1" s="1"/>
  <c r="Q30" i="1" s="1"/>
  <c r="Q33" i="1" s="1"/>
  <c r="Q36" i="1" s="1"/>
  <c r="Q39" i="1" s="1"/>
  <c r="Q42" i="1" s="1"/>
  <c r="Q45" i="1" s="1"/>
  <c r="Q47" i="1" s="1"/>
  <c r="Q49" i="1" s="1"/>
  <c r="P21" i="1"/>
  <c r="P27" i="1"/>
  <c r="P30" i="1"/>
  <c r="R17" i="1"/>
  <c r="X15" i="1"/>
  <c r="R29" i="1"/>
  <c r="J14" i="2"/>
  <c r="E14" i="2"/>
  <c r="D14" i="2"/>
  <c r="R41" i="1"/>
  <c r="F27" i="2"/>
  <c r="G27" i="2"/>
  <c r="P24" i="1"/>
  <c r="R44" i="1"/>
  <c r="H11" i="2"/>
  <c r="I11" i="2"/>
  <c r="AB12" i="1"/>
  <c r="AD12" i="1" s="1"/>
  <c r="N38" i="1"/>
  <c r="H27" i="2"/>
  <c r="H23" i="2"/>
  <c r="T18" i="1"/>
  <c r="V18" i="1" s="1"/>
  <c r="R20" i="1"/>
  <c r="R26" i="1"/>
  <c r="R38" i="1"/>
  <c r="I27" i="2"/>
  <c r="I23" i="2"/>
  <c r="E26" i="2"/>
  <c r="E23" i="2"/>
  <c r="D23" i="2"/>
  <c r="I12" i="1"/>
  <c r="J12" i="1" s="1"/>
  <c r="M15" i="1"/>
  <c r="M18" i="1" s="1"/>
  <c r="M21" i="1" s="1"/>
  <c r="M24" i="1" s="1"/>
  <c r="M27" i="1" s="1"/>
  <c r="M30" i="1" s="1"/>
  <c r="M33" i="1" s="1"/>
  <c r="M36" i="1" s="1"/>
  <c r="M39" i="1" s="1"/>
  <c r="M42" i="1" s="1"/>
  <c r="M45" i="1" s="1"/>
  <c r="M47" i="1" s="1"/>
  <c r="M49" i="1" s="1"/>
  <c r="F15" i="1"/>
  <c r="L18" i="1"/>
  <c r="N35" i="1"/>
  <c r="N32" i="1"/>
  <c r="E15" i="1"/>
  <c r="E18" i="1" s="1"/>
  <c r="E21" i="1" s="1"/>
  <c r="E24" i="1" s="1"/>
  <c r="E27" i="1" s="1"/>
  <c r="E30" i="1" s="1"/>
  <c r="E33" i="1" s="1"/>
  <c r="E36" i="1" s="1"/>
  <c r="E39" i="1" s="1"/>
  <c r="E42" i="1" s="1"/>
  <c r="E45" i="1" s="1"/>
  <c r="E47" i="1" s="1"/>
  <c r="E49" i="1" s="1"/>
  <c r="H15" i="1"/>
  <c r="F14" i="2"/>
  <c r="N11" i="1"/>
  <c r="L15" i="1"/>
  <c r="R35" i="1"/>
  <c r="N14" i="1"/>
  <c r="R11" i="1"/>
  <c r="N17" i="1"/>
  <c r="P33" i="1"/>
  <c r="R32" i="1"/>
  <c r="Q15" i="1"/>
  <c r="R15" i="1" s="1"/>
  <c r="P18" i="1"/>
  <c r="N20" i="1"/>
  <c r="N23" i="1"/>
  <c r="N26" i="1"/>
  <c r="N29" i="1"/>
  <c r="N44" i="1"/>
  <c r="G14" i="2"/>
  <c r="F23" i="2"/>
  <c r="V29" i="1"/>
  <c r="V35" i="1"/>
  <c r="V38" i="1"/>
  <c r="V41" i="1"/>
  <c r="V44" i="1"/>
  <c r="V11" i="1"/>
  <c r="V14" i="1"/>
  <c r="V23" i="1"/>
  <c r="V32" i="1"/>
  <c r="V17" i="1"/>
  <c r="V20" i="1"/>
  <c r="V26" i="1"/>
  <c r="R33" i="1" l="1"/>
  <c r="R27" i="1"/>
  <c r="N18" i="1"/>
  <c r="R21" i="1"/>
  <c r="I15" i="1"/>
  <c r="I18" i="1" s="1"/>
  <c r="I21" i="1" s="1"/>
  <c r="I24" i="1" s="1"/>
  <c r="I27" i="1" s="1"/>
  <c r="I30" i="1" s="1"/>
  <c r="I33" i="1" s="1"/>
  <c r="I36" i="1" s="1"/>
  <c r="I39" i="1" s="1"/>
  <c r="I42" i="1" s="1"/>
  <c r="I45" i="1" s="1"/>
  <c r="I47" i="1" s="1"/>
  <c r="I49" i="1" s="1"/>
  <c r="R24" i="1"/>
  <c r="J15" i="1"/>
  <c r="H18" i="1"/>
  <c r="R30" i="1"/>
  <c r="T21" i="1"/>
  <c r="Z15" i="1"/>
  <c r="X18" i="1"/>
  <c r="F21" i="1"/>
  <c r="D24" i="1"/>
  <c r="F18" i="1"/>
  <c r="AB15" i="1"/>
  <c r="R18" i="1"/>
  <c r="P36" i="1"/>
  <c r="L21" i="1"/>
  <c r="N15" i="1"/>
  <c r="V21" i="1" l="1"/>
  <c r="T24" i="1"/>
  <c r="J18" i="1"/>
  <c r="H21" i="1"/>
  <c r="N21" i="1"/>
  <c r="L24" i="1"/>
  <c r="R36" i="1"/>
  <c r="P39" i="1"/>
  <c r="F24" i="1"/>
  <c r="D27" i="1"/>
  <c r="Z18" i="1"/>
  <c r="X21" i="1"/>
  <c r="AD15" i="1"/>
  <c r="AB18" i="1"/>
  <c r="AD18" i="1" l="1"/>
  <c r="AB21" i="1"/>
  <c r="Z21" i="1"/>
  <c r="X24" i="1"/>
  <c r="F27" i="1"/>
  <c r="D30" i="1"/>
  <c r="R39" i="1"/>
  <c r="P42" i="1"/>
  <c r="N24" i="1"/>
  <c r="L27" i="1"/>
  <c r="J21" i="1"/>
  <c r="H24" i="1"/>
  <c r="V24" i="1"/>
  <c r="T27" i="1"/>
  <c r="V27" i="1" l="1"/>
  <c r="T30" i="1"/>
  <c r="J24" i="1"/>
  <c r="H27" i="1"/>
  <c r="N27" i="1"/>
  <c r="L30" i="1"/>
  <c r="R42" i="1"/>
  <c r="P45" i="1"/>
  <c r="F30" i="1"/>
  <c r="D33" i="1"/>
  <c r="Z24" i="1"/>
  <c r="X27" i="1"/>
  <c r="AD21" i="1"/>
  <c r="AB24" i="1"/>
  <c r="Z27" i="1" l="1"/>
  <c r="X30" i="1"/>
  <c r="AD24" i="1"/>
  <c r="AB27" i="1"/>
  <c r="F33" i="1"/>
  <c r="D36" i="1"/>
  <c r="R45" i="1"/>
  <c r="P47" i="1"/>
  <c r="N30" i="1"/>
  <c r="L33" i="1"/>
  <c r="J27" i="1"/>
  <c r="H30" i="1"/>
  <c r="V30" i="1"/>
  <c r="T33" i="1"/>
  <c r="J30" i="1" l="1"/>
  <c r="H33" i="1"/>
  <c r="N33" i="1"/>
  <c r="L36" i="1"/>
  <c r="AD27" i="1"/>
  <c r="AB30" i="1"/>
  <c r="X33" i="1"/>
  <c r="Z30" i="1"/>
  <c r="V33" i="1"/>
  <c r="T36" i="1"/>
  <c r="R47" i="1"/>
  <c r="F36" i="1"/>
  <c r="D39" i="1"/>
  <c r="D42" i="1" l="1"/>
  <c r="F39" i="1"/>
  <c r="V36" i="1"/>
  <c r="T39" i="1"/>
  <c r="X36" i="1"/>
  <c r="Z33" i="1"/>
  <c r="AD30" i="1"/>
  <c r="AB33" i="1"/>
  <c r="N36" i="1"/>
  <c r="L39" i="1"/>
  <c r="J33" i="1"/>
  <c r="H36" i="1"/>
  <c r="J36" i="1" l="1"/>
  <c r="H39" i="1"/>
  <c r="N39" i="1"/>
  <c r="L42" i="1"/>
  <c r="AB36" i="1"/>
  <c r="AD33" i="1"/>
  <c r="Z36" i="1"/>
  <c r="X39" i="1"/>
  <c r="V39" i="1"/>
  <c r="T42" i="1"/>
  <c r="D45" i="1"/>
  <c r="F42" i="1"/>
  <c r="AB39" i="1" l="1"/>
  <c r="AD36" i="1"/>
  <c r="N42" i="1"/>
  <c r="L45" i="1"/>
  <c r="D47" i="1"/>
  <c r="F45" i="1"/>
  <c r="Z39" i="1"/>
  <c r="X42" i="1"/>
  <c r="V42" i="1"/>
  <c r="T45" i="1"/>
  <c r="J39" i="1"/>
  <c r="H42" i="1"/>
  <c r="T47" i="1" l="1"/>
  <c r="V45" i="1"/>
  <c r="J42" i="1"/>
  <c r="H45" i="1"/>
  <c r="N45" i="1"/>
  <c r="L47" i="1"/>
  <c r="Z42" i="1"/>
  <c r="X45" i="1"/>
  <c r="F47" i="1"/>
  <c r="AB42" i="1"/>
  <c r="AD39" i="1"/>
  <c r="X47" i="1" l="1"/>
  <c r="Z45" i="1"/>
  <c r="AB45" i="1"/>
  <c r="AD42" i="1"/>
  <c r="N47" i="1"/>
  <c r="H47" i="1"/>
  <c r="J45" i="1"/>
  <c r="V47" i="1"/>
  <c r="AB47" i="1" l="1"/>
  <c r="H49" i="1" s="1"/>
  <c r="AD45" i="1"/>
  <c r="X49" i="1"/>
  <c r="Z47" i="1"/>
  <c r="J47" i="1"/>
  <c r="AB49" i="1" l="1"/>
  <c r="AD47" i="1"/>
  <c r="P49" i="1"/>
  <c r="D49" i="1"/>
  <c r="L49" i="1"/>
  <c r="T49" i="1"/>
</calcChain>
</file>

<file path=xl/sharedStrings.xml><?xml version="1.0" encoding="utf-8"?>
<sst xmlns="http://schemas.openxmlformats.org/spreadsheetml/2006/main" count="133" uniqueCount="56">
  <si>
    <t>Australian Milk Production</t>
  </si>
  <si>
    <t>(million litres)</t>
  </si>
  <si>
    <t>New South Wales</t>
  </si>
  <si>
    <t>Victoria</t>
  </si>
  <si>
    <t>Queensland</t>
  </si>
  <si>
    <t>South Australia</t>
  </si>
  <si>
    <t>Western Australia *</t>
  </si>
  <si>
    <t>Tasmania</t>
  </si>
  <si>
    <t>Australia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</si>
  <si>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</si>
  <si>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</si>
  <si>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</si>
  <si>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</si>
  <si>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</si>
  <si>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</si>
  <si>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</si>
  <si>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</si>
  <si>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</si>
  <si>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</si>
  <si>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</si>
  <si>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</si>
  <si>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</si>
  <si>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</si>
  <si>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</si>
  <si>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</si>
  <si>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>* These reports contain data based on a combination of voluntary direct reporting from processors, and data sourced from government agencies. 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</si>
  <si>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</si>
  <si>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</si>
  <si>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</si>
  <si>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</si>
  <si>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</si>
  <si>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National</t>
  </si>
  <si>
    <t>NSW</t>
  </si>
  <si>
    <t>VIC</t>
  </si>
  <si>
    <t>QLD</t>
  </si>
  <si>
    <t>SA</t>
  </si>
  <si>
    <t>WA</t>
  </si>
  <si>
    <t>TAS</t>
  </si>
  <si>
    <t>AUSTRALIA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</si>
  <si>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</si>
  <si>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</si>
  <si>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</si>
  <si>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</si>
  <si>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</si>
  <si>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</si>
  <si>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</si>
  <si>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24/25 by State</t>
  </si>
  <si>
    <t>23/24</t>
  </si>
  <si>
    <t>24/25</t>
  </si>
  <si>
    <t>June-23</t>
  </si>
  <si>
    <t>June-24</t>
  </si>
  <si>
    <t>June-25</t>
  </si>
  <si>
    <t>% change 24 &amp; 25</t>
  </si>
  <si>
    <t>2022/2023</t>
  </si>
  <si>
    <t>2023/2024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</si>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</sst>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mmmm\-yy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0" borderId="0" xfId="3" applyNumberFormat="1" applyFont="1"/>
    <xf numFmtId="165" fontId="2" fillId="0" borderId="0" xfId="3" applyNumberFormat="1" applyFont="1"/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2" xfId="0" applyFont="1" applyFill="1" applyBorder="1"/>
    <xf numFmtId="166" fontId="2" fillId="0" borderId="15" xfId="0" applyNumberFormat="1" applyFont="1" applyBorder="1" applyAlignment="1">
      <alignment horizontal="right"/>
    </xf>
    <xf numFmtId="3" fontId="2" fillId="0" borderId="16" xfId="1" applyNumberFormat="1" applyFont="1" applyFill="1" applyBorder="1"/>
    <xf numFmtId="3" fontId="2" fillId="0" borderId="0" xfId="1" applyNumberFormat="1" applyFont="1" applyFill="1" applyBorder="1"/>
    <xf numFmtId="3" fontId="2" fillId="0" borderId="17" xfId="1" applyNumberFormat="1" applyFont="1" applyFill="1" applyBorder="1"/>
    <xf numFmtId="0" fontId="5" fillId="0" borderId="0" xfId="0" applyFont="1"/>
    <xf numFmtId="166" fontId="2" fillId="0" borderId="18" xfId="0" applyNumberFormat="1" applyFont="1" applyBorder="1" applyAlignment="1">
      <alignment horizontal="right"/>
    </xf>
    <xf numFmtId="3" fontId="2" fillId="0" borderId="19" xfId="1" applyNumberFormat="1" applyFont="1" applyFill="1" applyBorder="1"/>
    <xf numFmtId="3" fontId="2" fillId="0" borderId="18" xfId="2" applyNumberFormat="1" applyFont="1" applyFill="1" applyBorder="1"/>
    <xf numFmtId="3" fontId="2" fillId="0" borderId="0" xfId="0" applyNumberFormat="1" applyFont="1"/>
    <xf numFmtId="0" fontId="5" fillId="0" borderId="19" xfId="0" applyFont="1" applyBorder="1"/>
    <xf numFmtId="0" fontId="9" fillId="0" borderId="18" xfId="0" applyFont="1" applyBorder="1" applyAlignment="1">
      <alignment horizontal="right"/>
    </xf>
    <xf numFmtId="0" fontId="9" fillId="0" borderId="0" xfId="0" applyFont="1"/>
    <xf numFmtId="165" fontId="9" fillId="0" borderId="19" xfId="2" applyNumberFormat="1" applyFont="1" applyFill="1" applyBorder="1"/>
    <xf numFmtId="165" fontId="9" fillId="0" borderId="0" xfId="1" applyNumberFormat="1" applyFont="1" applyFill="1" applyBorder="1"/>
    <xf numFmtId="165" fontId="9" fillId="0" borderId="0" xfId="2" applyNumberFormat="1" applyFont="1" applyFill="1" applyBorder="1"/>
    <xf numFmtId="165" fontId="9" fillId="0" borderId="18" xfId="2" applyNumberFormat="1" applyFont="1" applyFill="1" applyBorder="1"/>
    <xf numFmtId="0" fontId="9" fillId="0" borderId="19" xfId="0" applyFont="1" applyBorder="1"/>
    <xf numFmtId="165" fontId="9" fillId="0" borderId="19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2" fillId="0" borderId="18" xfId="0" applyFont="1" applyBorder="1" applyAlignment="1">
      <alignment horizontal="right"/>
    </xf>
    <xf numFmtId="0" fontId="5" fillId="2" borderId="20" xfId="0" applyFont="1" applyFill="1" applyBorder="1"/>
    <xf numFmtId="166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165" fontId="2" fillId="0" borderId="23" xfId="1" applyNumberFormat="1" applyFont="1" applyFill="1" applyBorder="1"/>
    <xf numFmtId="165" fontId="2" fillId="0" borderId="22" xfId="1" applyNumberFormat="1" applyFont="1" applyFill="1" applyBorder="1"/>
    <xf numFmtId="165" fontId="2" fillId="0" borderId="24" xfId="2" applyNumberFormat="1" applyFont="1" applyFill="1" applyBorder="1"/>
    <xf numFmtId="165" fontId="2" fillId="0" borderId="19" xfId="1" applyNumberFormat="1" applyFont="1" applyFill="1" applyBorder="1"/>
    <xf numFmtId="165" fontId="2" fillId="0" borderId="0" xfId="1" applyNumberFormat="1" applyFont="1" applyFill="1" applyBorder="1"/>
    <xf numFmtId="165" fontId="2" fillId="0" borderId="18" xfId="2" applyNumberFormat="1" applyFont="1" applyFill="1" applyBorder="1"/>
    <xf numFmtId="0" fontId="5" fillId="0" borderId="25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6" xfId="0" quotePrefix="1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27" xfId="1" applyNumberFormat="1" applyFont="1" applyFill="1" applyBorder="1"/>
    <xf numFmtId="0" fontId="2" fillId="0" borderId="28" xfId="0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5" fillId="0" borderId="29" xfId="0" applyFont="1" applyBorder="1"/>
    <xf numFmtId="0" fontId="2" fillId="0" borderId="31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2" xfId="1" applyNumberFormat="1" applyFont="1" applyFill="1" applyBorder="1"/>
    <xf numFmtId="165" fontId="2" fillId="0" borderId="31" xfId="2" applyNumberFormat="1" applyFont="1" applyFill="1" applyBorder="1"/>
    <xf numFmtId="3" fontId="6" fillId="2" borderId="0" xfId="0" applyNumberFormat="1" applyFont="1" applyFill="1" applyAlignment="1">
      <alignment horizontal="center"/>
    </xf>
    <xf numFmtId="166" fontId="2" fillId="0" borderId="24" xfId="0" applyNumberFormat="1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2" xfId="1" applyNumberFormat="1" applyFont="1" applyFill="1" applyBorder="1"/>
    <xf numFmtId="10" fontId="2" fillId="0" borderId="24" xfId="2" applyNumberFormat="1" applyFont="1" applyFill="1" applyBorder="1"/>
    <xf numFmtId="10" fontId="2" fillId="0" borderId="19" xfId="1" applyNumberFormat="1" applyFont="1" applyFill="1" applyBorder="1"/>
    <xf numFmtId="10" fontId="2" fillId="0" borderId="0" xfId="1" applyNumberFormat="1" applyFont="1" applyFill="1" applyBorder="1"/>
    <xf numFmtId="10" fontId="2" fillId="0" borderId="18" xfId="2" applyNumberFormat="1" applyFont="1" applyFill="1" applyBorder="1"/>
    <xf numFmtId="0" fontId="9" fillId="0" borderId="25" xfId="0" applyFont="1" applyBorder="1"/>
    <xf numFmtId="0" fontId="9" fillId="0" borderId="31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2" xfId="0" applyNumberFormat="1" applyFont="1" applyBorder="1"/>
    <xf numFmtId="165" fontId="9" fillId="0" borderId="31" xfId="0" applyNumberFormat="1" applyFont="1" applyBorder="1"/>
    <xf numFmtId="164" fontId="8" fillId="0" borderId="0" xfId="0" applyNumberFormat="1" applyFont="1"/>
    <xf numFmtId="0" fontId="8" fillId="0" borderId="0" xfId="3" applyFont="1"/>
    <xf numFmtId="164" fontId="8" fillId="0" borderId="0" xfId="3" applyNumberFormat="1" applyFont="1"/>
    <xf numFmtId="165" fontId="8" fillId="0" borderId="0" xfId="3" applyNumberFormat="1" applyFont="1"/>
  </cellXfs>
  <cellStyles count="4">
    <cellStyle name="Comma" xfId="1" builtinId="3"/>
    <cellStyle name="Normal" xfId="0" builtinId="0"/>
    <cellStyle name="Normal_MilkSales_National" xfId="3" xr:uid="{9B273688-A316-49CD-85E5-B6EE5685400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105-4AA1-919C-F05CBEAD749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105-4AA1-919C-F05CBEAD749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105-4AA1-919C-F05CBEAD7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86688"/>
        <c:axId val="1124489040"/>
      </c:lineChart>
      <c:catAx>
        <c:axId val="11244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8904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66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1E6-4F6E-BE9A-7E83B696BFF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1E6-4F6E-BE9A-7E83B696BFF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1E6-4F6E-BE9A-7E83B696B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3072"/>
        <c:axId val="1291191112"/>
      </c:lineChart>
      <c:catAx>
        <c:axId val="12911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1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30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2D5-4FDC-9BF2-01F699ECC60F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2D5-4FDC-9BF2-01F699ECC60F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2D5-4FDC-9BF2-01F699EC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1504"/>
        <c:axId val="1291191896"/>
      </c:lineChart>
      <c:catAx>
        <c:axId val="12911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8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5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6FD-4696-8276-8F0CC4F9C2B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6FD-4696-8276-8F0CC4F9C2B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6FD-4696-8276-8F0CC4F9C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680"/>
        <c:axId val="1291195424"/>
      </c:lineChart>
      <c:catAx>
        <c:axId val="12911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54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68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Australian Milk Production - National Total
 2023/24 &amp; 2024/25</a:t>
            </a:r>
          </a:p>
        </c:rich>
      </c:tx>
      <c:layout>
        <c:manualLayout>
          <c:xMode val="edge"/>
          <c:yMode val="edge"/>
          <c:x val="0.26175236108306976"/>
          <c:y val="1.0733452593917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9648447566578E-2"/>
          <c:y val="0.17352430184018428"/>
          <c:w val="0.85897525517416951"/>
          <c:h val="0.71019740031498102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570182.53547488444</c:v>
              </c:pt>
              <c:pt idx="1">
                <c:v>663480.45526419103</c:v>
              </c:pt>
              <c:pt idx="2">
                <c:v>801158.59222293878</c:v>
              </c:pt>
              <c:pt idx="3">
                <c:v>906078.09341447649</c:v>
              </c:pt>
              <c:pt idx="4">
                <c:v>870005.72219199582</c:v>
              </c:pt>
              <c:pt idx="5">
                <c:v>807052.29133513349</c:v>
              </c:pt>
              <c:pt idx="6">
                <c:v>727219.07019518735</c:v>
              </c:pt>
              <c:pt idx="7">
                <c:v>601440.10097829276</c:v>
              </c:pt>
              <c:pt idx="8">
                <c:v>596118.08024025639</c:v>
              </c:pt>
              <c:pt idx="9">
                <c:v>591835.92884973006</c:v>
              </c:pt>
              <c:pt idx="10">
                <c:v>645059.94530224788</c:v>
              </c:pt>
              <c:pt idx="11">
                <c:v>596307.59340404952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B95-4E5C-8498-F189578CD535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579441.38291308004</c:v>
              </c:pt>
              <c:pt idx="1">
                <c:v>681939.43076112319</c:v>
              </c:pt>
              <c:pt idx="2">
                <c:v>812456.05030961102</c:v>
              </c:pt>
              <c:pt idx="3">
                <c:v>917764.01875944994</c:v>
              </c:pt>
              <c:pt idx="4">
                <c:v>868031.23918035661</c:v>
              </c:pt>
              <c:pt idx="5">
                <c:v>799409.62297154078</c:v>
              </c:pt>
              <c:pt idx="6">
                <c:v>708249.81108329748</c:v>
              </c:pt>
              <c:pt idx="7">
                <c:v>572353.01328570175</c:v>
              </c:pt>
              <c:pt idx="8">
                <c:v>595894.38863573421</c:v>
              </c:pt>
              <c:pt idx="9">
                <c:v>594030.57170178427</c:v>
              </c:pt>
              <c:pt idx="10">
                <c:v>620341.77080697089</c:v>
              </c:pt>
              <c:pt idx="11">
                <c:v>565108.6750732275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B95-4E5C-8498-F189578C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816"/>
        <c:axId val="1291196208"/>
      </c:lineChart>
      <c:catAx>
        <c:axId val="12911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62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572675210206341E-2"/>
                <c:y val="9.8390068053712726E-2"/>
              </c:manualLayout>
            </c:layout>
            <c:tx>
              <c:rich>
                <a:bodyPr rot="0" vert="horz"/>
                <a:lstStyle/>
                <a:p>
                  <a:pPr algn="ctr">
                    <a:defRPr sz="92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72826794086635"/>
          <c:y val="0.94289183440620905"/>
          <c:w val="0.37500033649639958"/>
          <c:h val="4.29338103756707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CB9-41C4-8474-9109F4F8C02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CB9-41C4-8474-9109F4F8C02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CB9-41C4-8474-9109F4F8C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94528"/>
        <c:axId val="1124496096"/>
      </c:lineChart>
      <c:catAx>
        <c:axId val="11244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60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45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6A2-4779-AAF0-0A8A419DFEF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6A2-4779-AAF0-0A8A419DFEF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6A2-4779-AAF0-0A8A419D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810928"/>
        <c:axId val="1518819160"/>
      </c:lineChart>
      <c:catAx>
        <c:axId val="15188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9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19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09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0D9-4489-BBD8-6FDC78F9493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0D9-4489-BBD8-6FDC78F9493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0D9-4489-BBD8-6FDC78F94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95488"/>
        <c:axId val="1075691176"/>
      </c:lineChart>
      <c:catAx>
        <c:axId val="10756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5691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54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EB7-434C-9462-555A5E6D682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EB7-434C-9462-555A5E6D682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EB7-434C-9462-555A5E6D6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95840"/>
        <c:axId val="622139768"/>
      </c:lineChart>
      <c:catAx>
        <c:axId val="810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2139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213976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03958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CF8-4677-BAD6-E2EDB129D92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CF8-4677-BAD6-E2EDB129D92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CF8-4677-BAD6-E2EDB129D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6992"/>
        <c:axId val="1291198560"/>
      </c:lineChart>
      <c:catAx>
        <c:axId val="12911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5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9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793-45E4-9BC2-86E831EE507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793-45E4-9BC2-86E831EE507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793-45E4-9BC2-86E831EE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9736"/>
        <c:axId val="1291199344"/>
      </c:lineChart>
      <c:catAx>
        <c:axId val="129119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934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F93-4B6F-8CCD-97E2CB22366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F93-4B6F-8CCD-97E2CB22366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F93-4B6F-8CCD-97E2CB22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032"/>
        <c:axId val="1291198952"/>
      </c:lineChart>
      <c:catAx>
        <c:axId val="12911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9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03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422-48B7-80BB-C56139FD452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422-48B7-80BB-C56139FD452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422-48B7-80BB-C56139FD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288"/>
        <c:axId val="1291200520"/>
      </c:lineChart>
      <c:catAx>
        <c:axId val="12911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2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76200</xdr:rowOff>
    </xdr:from>
    <xdr:to>
      <xdr:col>10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45750F2-719C-49E1-B737-445160C5F9E4}"/>
            </a:ext>
          </a:extLst>
        </xdr:cNvPr>
        <xdr:cNvSpPr>
          <a:spLocks noChangeShapeType="1"/>
        </xdr:cNvSpPr>
      </xdr:nvSpPr>
      <xdr:spPr bwMode="auto">
        <a:xfrm flipV="1">
          <a:off x="106426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42333</xdr:colOff>
      <xdr:row>0</xdr:row>
      <xdr:rowOff>0</xdr:rowOff>
    </xdr:from>
    <xdr:to>
      <xdr:col>1</xdr:col>
      <xdr:colOff>588435</xdr:colOff>
      <xdr:row>4</xdr:row>
      <xdr:rowOff>98778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7C565-1B42-44DB-88EC-EB6CA7C6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0"/>
          <a:ext cx="1619252" cy="87347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25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426968-8F2E-49FC-92E1-377C7BC6FF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235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9F9567-7DC2-42F0-B382-FD5C44D2056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46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7BCE818-9DA2-4151-BA3E-917ED02C93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56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35FE9A3-A9F9-453B-A4E8-2867F88974C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66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4272597-D49E-46F7-8E17-B28EE45FE7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76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740B4DD-26D9-4A2C-ACA3-496858B1A0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22678</xdr:colOff>
      <xdr:row>0</xdr:row>
      <xdr:rowOff>22678</xdr:rowOff>
    </xdr:from>
    <xdr:to>
      <xdr:col>31</xdr:col>
      <xdr:colOff>5671</xdr:colOff>
      <xdr:row>5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C8E009-2BD1-4548-BE56-1D4DA3439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5978" y="22678"/>
          <a:ext cx="2307093" cy="1243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2FB698E-EBF7-4868-9557-AC391F9C3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5DD44FC-D9F4-48A2-8666-983D5400F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3A2E4A0-C61F-4517-8F48-F4588A0B6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50978B14-E19A-419D-A859-7476FD621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536F9A0B-53EC-4ABE-9265-2EC650553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780D312F-AA51-4DA3-AC7A-916E836C0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AF32731-7E36-465D-9E18-A425FFFAA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B7A5057E-F611-4486-8B3D-79AFD2C0F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F41D3589-FE02-4D5D-AEFF-82CDEDD40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13FCC429-1684-42B5-BB18-C381333C2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3C886383-E262-497C-BD81-CAE88A14C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CF2D401C-C93F-491C-A625-760EC6A9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6</xdr:row>
      <xdr:rowOff>104775</xdr:rowOff>
    </xdr:from>
    <xdr:to>
      <xdr:col>12</xdr:col>
      <xdr:colOff>571500</xdr:colOff>
      <xdr:row>39</xdr:row>
      <xdr:rowOff>85725</xdr:rowOff>
    </xdr:to>
    <xdr:graphicFrame macro="">
      <xdr:nvGraphicFramePr>
        <xdr:cNvPr id="14" name="Chart 21">
          <a:extLst>
            <a:ext uri="{FF2B5EF4-FFF2-40B4-BE49-F238E27FC236}">
              <a16:creationId xmlns:a16="http://schemas.microsoft.com/office/drawing/2014/main" id="{12F557D6-A076-4382-95F8-DB0D9CA56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749300</xdr:colOff>
      <xdr:row>6</xdr:row>
      <xdr:rowOff>152400</xdr:rowOff>
    </xdr:from>
    <xdr:to>
      <xdr:col>11</xdr:col>
      <xdr:colOff>647700</xdr:colOff>
      <xdr:row>11</xdr:row>
      <xdr:rowOff>57150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07FEC45-A342-415C-A0EC-F4F850618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50150" y="1181100"/>
          <a:ext cx="14097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641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2C015B82-8892-4A45-8631-A991B08C28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744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A254F62-512D-46A8-B276-CCBB11440D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846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EBFE77D-9853-48E6-860A-8F99AE4EF3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94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9F823C-F074-45CA-B353-BEFFDA7688F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05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1590797F-D252-444F-858F-A2C43197B4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15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D125B96-7351-4C61-A6F2-626390CC7C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51A0-3837-4C0A-84D7-ABB319DCF9C1}">
  <sheetPr>
    <pageSetUpPr fitToPage="1"/>
  </sheetPr>
  <dimension ref="A1:K53"/>
  <sheetViews>
    <sheetView tabSelected="1" zoomScale="90" workbookViewId="0">
      <selection sqref="A1:XFD1048576"/>
    </sheetView>
  </sheetViews>
  <sheetFormatPr defaultColWidth="9" defaultRowHeight="13.5" x14ac:dyDescent="0.3"/>
  <cols>
    <col min="1" max="1" width="13" style="69" bestFit="1" customWidth="1"/>
    <col min="2" max="2" width="12.765625" style="70" customWidth="1"/>
    <col min="3" max="3" width="0.84375" style="69" customWidth="1"/>
    <col min="4" max="10" width="14.61328125" style="90" customWidth="1"/>
    <col min="11" max="11" width="12.765625" style="69" bestFit="1" customWidth="1"/>
    <col min="12" max="16384" width="9" style="69"/>
  </cols>
  <sheetData>
    <row r="1" spans="1:11" x14ac:dyDescent="0.3">
      <c r="D1" s="71"/>
      <c r="E1" s="71"/>
      <c r="F1" s="71"/>
      <c r="G1" s="71"/>
      <c r="H1" s="71"/>
      <c r="I1" s="71"/>
      <c r="J1" s="71"/>
    </row>
    <row r="2" spans="1:11" ht="17.5" x14ac:dyDescent="0.35">
      <c r="D2" s="71"/>
      <c r="E2" s="72"/>
      <c r="F2" s="71"/>
      <c r="G2" s="72" t="s">
        <v>30</v>
      </c>
      <c r="H2" s="71"/>
      <c r="I2" s="71"/>
      <c r="J2" s="72"/>
    </row>
    <row r="3" spans="1:11" ht="15" x14ac:dyDescent="0.3">
      <c r="D3" s="71"/>
      <c r="E3" s="73"/>
      <c r="F3" s="71"/>
      <c r="G3" s="73" t="s">
        <v>31</v>
      </c>
      <c r="H3" s="71"/>
      <c r="I3" s="71"/>
      <c r="J3" s="74"/>
    </row>
    <row r="4" spans="1:11" ht="15" x14ac:dyDescent="0.3">
      <c r="D4" s="71"/>
      <c r="E4" s="71"/>
      <c r="F4" s="71"/>
      <c r="G4" s="73"/>
      <c r="H4" s="71"/>
      <c r="I4" s="71"/>
      <c r="J4" s="74"/>
    </row>
    <row r="5" spans="1:11" s="75" customFormat="1" x14ac:dyDescent="0.3">
      <c r="B5" s="70"/>
      <c r="D5" s="76"/>
      <c r="E5" s="76"/>
      <c r="F5" s="76"/>
      <c r="G5" s="76"/>
      <c r="H5" s="76"/>
      <c r="I5" s="76"/>
      <c r="J5" s="76"/>
    </row>
    <row r="6" spans="1:11" s="70" customFormat="1" x14ac:dyDescent="0.3">
      <c r="D6" s="77" t="s">
        <v>32</v>
      </c>
      <c r="E6" s="78" t="s">
        <v>33</v>
      </c>
      <c r="F6" s="78" t="s">
        <v>34</v>
      </c>
      <c r="G6" s="78" t="s">
        <v>35</v>
      </c>
      <c r="H6" s="78" t="s">
        <v>36</v>
      </c>
      <c r="I6" s="79" t="s">
        <v>37</v>
      </c>
      <c r="J6" s="80" t="s">
        <v>38</v>
      </c>
    </row>
    <row r="7" spans="1:11" s="70" customFormat="1" x14ac:dyDescent="0.3">
      <c r="A7" s="81" t="s">
        <v>39</v>
      </c>
      <c r="B7" s="82" t="s">
        <v>49</v>
      </c>
      <c r="D7" s="83">
        <v>80446.060323983169</v>
      </c>
      <c r="E7" s="84">
        <v>373346.19782189443</v>
      </c>
      <c r="F7" s="84">
        <v>21786.668195875198</v>
      </c>
      <c r="G7" s="84">
        <v>33753.965660917667</v>
      </c>
      <c r="H7" s="84">
        <v>28526.802622056388</v>
      </c>
      <c r="I7" s="84">
        <v>38767.902435807839</v>
      </c>
      <c r="J7" s="85">
        <v>576627.59706053464</v>
      </c>
    </row>
    <row r="8" spans="1:11" ht="14.25" customHeight="1" x14ac:dyDescent="0.3">
      <c r="A8" s="86"/>
      <c r="B8" s="87" t="s">
        <v>50</v>
      </c>
      <c r="D8" s="88">
        <v>82448.560620983175</v>
      </c>
      <c r="E8" s="84">
        <v>391242.99107527372</v>
      </c>
      <c r="F8" s="84">
        <v>21182.327898875199</v>
      </c>
      <c r="G8" s="84">
        <v>33259.612660917672</v>
      </c>
      <c r="H8" s="84">
        <v>28117.801312191536</v>
      </c>
      <c r="I8" s="84">
        <v>40056.29983580784</v>
      </c>
      <c r="J8" s="89">
        <v>596307.59340404917</v>
      </c>
      <c r="K8" s="90"/>
    </row>
    <row r="9" spans="1:11" x14ac:dyDescent="0.3">
      <c r="A9" s="91"/>
      <c r="B9" s="87" t="s">
        <v>51</v>
      </c>
      <c r="D9" s="88">
        <v>83126.807620983163</v>
      </c>
      <c r="E9" s="84">
        <v>366134.64273873734</v>
      </c>
      <c r="F9" s="84">
        <v>22083.7278988752</v>
      </c>
      <c r="G9" s="84">
        <v>30730.06383761753</v>
      </c>
      <c r="H9" s="84">
        <v>26343.646231207065</v>
      </c>
      <c r="I9" s="84">
        <v>36689.78674580784</v>
      </c>
      <c r="J9" s="89">
        <v>565108.67507322808</v>
      </c>
      <c r="K9" s="90"/>
    </row>
    <row r="10" spans="1:11" x14ac:dyDescent="0.3">
      <c r="A10" s="91"/>
      <c r="B10" s="92"/>
      <c r="C10" s="93"/>
      <c r="D10" s="94"/>
      <c r="E10" s="95"/>
      <c r="F10" s="96"/>
      <c r="G10" s="95"/>
      <c r="H10" s="95"/>
      <c r="I10" s="95"/>
      <c r="J10" s="97"/>
    </row>
    <row r="11" spans="1:11" s="93" customFormat="1" x14ac:dyDescent="0.3">
      <c r="A11" s="98"/>
      <c r="B11" s="92" t="s">
        <v>52</v>
      </c>
      <c r="D11" s="99">
        <f t="shared" ref="D11:J11" si="0">(D9-D8)/D8</f>
        <v>8.2263049214151406E-3</v>
      </c>
      <c r="E11" s="95">
        <f t="shared" si="0"/>
        <v>-6.4175841891837559E-2</v>
      </c>
      <c r="F11" s="95">
        <f t="shared" si="0"/>
        <v>4.255434078366177E-2</v>
      </c>
      <c r="G11" s="95">
        <f t="shared" si="0"/>
        <v>-7.6054668738597037E-2</v>
      </c>
      <c r="H11" s="95">
        <f t="shared" si="0"/>
        <v>-6.3097219490459169E-2</v>
      </c>
      <c r="I11" s="95">
        <f t="shared" si="0"/>
        <v>-8.4044534912097568E-2</v>
      </c>
      <c r="J11" s="97">
        <f t="shared" si="0"/>
        <v>-5.2320176157275876E-2</v>
      </c>
    </row>
    <row r="12" spans="1:11" s="93" customFormat="1" x14ac:dyDescent="0.3">
      <c r="A12" s="98"/>
      <c r="B12" s="100"/>
      <c r="D12" s="101"/>
      <c r="J12" s="100"/>
    </row>
    <row r="13" spans="1:11" x14ac:dyDescent="0.3">
      <c r="A13" s="91"/>
      <c r="B13" s="102"/>
      <c r="D13" s="88"/>
      <c r="E13" s="84"/>
      <c r="F13" s="84"/>
      <c r="G13" s="84"/>
      <c r="H13" s="84"/>
      <c r="I13" s="84"/>
      <c r="J13" s="89"/>
    </row>
    <row r="14" spans="1:11" x14ac:dyDescent="0.3">
      <c r="A14" s="103" t="s">
        <v>40</v>
      </c>
      <c r="B14" s="104" t="s">
        <v>50</v>
      </c>
      <c r="C14" s="105"/>
      <c r="D14" s="106">
        <f t="shared" ref="D14:J14" si="1">D8/$J$8</f>
        <v>0.13826515297301817</v>
      </c>
      <c r="E14" s="107">
        <f t="shared" si="1"/>
        <v>0.6561093559816088</v>
      </c>
      <c r="F14" s="107">
        <f t="shared" si="1"/>
        <v>3.5522485598338455E-2</v>
      </c>
      <c r="G14" s="107">
        <f t="shared" si="1"/>
        <v>5.5775933475966072E-2</v>
      </c>
      <c r="H14" s="107">
        <f t="shared" si="1"/>
        <v>4.71531833959715E-2</v>
      </c>
      <c r="I14" s="107">
        <f t="shared" si="1"/>
        <v>6.7173888575096985E-2</v>
      </c>
      <c r="J14" s="108">
        <f t="shared" si="1"/>
        <v>1</v>
      </c>
    </row>
    <row r="15" spans="1:11" x14ac:dyDescent="0.3">
      <c r="A15" s="91"/>
      <c r="B15" s="87" t="s">
        <v>51</v>
      </c>
      <c r="D15" s="109">
        <f t="shared" ref="D15:J15" si="2">D9/$J$9</f>
        <v>0.14709879937732578</v>
      </c>
      <c r="E15" s="110">
        <f t="shared" si="2"/>
        <v>0.64790129560706666</v>
      </c>
      <c r="F15" s="110">
        <f t="shared" si="2"/>
        <v>3.9078727460719907E-2</v>
      </c>
      <c r="G15" s="110">
        <f t="shared" si="2"/>
        <v>5.4379033968352121E-2</v>
      </c>
      <c r="H15" s="110">
        <f t="shared" si="2"/>
        <v>4.6616955982481417E-2</v>
      </c>
      <c r="I15" s="110">
        <f t="shared" si="2"/>
        <v>6.4925187604054205E-2</v>
      </c>
      <c r="J15" s="111">
        <f t="shared" si="2"/>
        <v>1</v>
      </c>
    </row>
    <row r="16" spans="1:11" x14ac:dyDescent="0.3">
      <c r="A16" s="112"/>
      <c r="B16" s="113"/>
      <c r="C16" s="114"/>
      <c r="D16" s="115"/>
      <c r="E16" s="116"/>
      <c r="F16" s="116"/>
      <c r="G16" s="116"/>
      <c r="H16" s="116"/>
      <c r="I16" s="116"/>
      <c r="J16" s="117"/>
    </row>
    <row r="17" spans="1:10" x14ac:dyDescent="0.3">
      <c r="A17" s="86"/>
      <c r="D17" s="84"/>
      <c r="E17" s="84"/>
      <c r="F17" s="84"/>
      <c r="G17" s="84"/>
      <c r="H17" s="84"/>
      <c r="I17" s="84"/>
      <c r="J17" s="118"/>
    </row>
    <row r="18" spans="1:10" s="70" customFormat="1" x14ac:dyDescent="0.3">
      <c r="D18" s="77" t="s">
        <v>32</v>
      </c>
      <c r="E18" s="78" t="s">
        <v>33</v>
      </c>
      <c r="F18" s="78" t="s">
        <v>34</v>
      </c>
      <c r="G18" s="78" t="s">
        <v>35</v>
      </c>
      <c r="H18" s="78" t="s">
        <v>36</v>
      </c>
      <c r="I18" s="79" t="s">
        <v>37</v>
      </c>
      <c r="J18" s="119" t="s">
        <v>38</v>
      </c>
    </row>
    <row r="19" spans="1:10" s="70" customFormat="1" x14ac:dyDescent="0.3">
      <c r="A19" s="81" t="s">
        <v>41</v>
      </c>
      <c r="B19" s="120" t="s">
        <v>53</v>
      </c>
      <c r="D19" s="83">
        <v>989863.20143758913</v>
      </c>
      <c r="E19" s="84">
        <v>5141040.8769388366</v>
      </c>
      <c r="F19" s="84">
        <v>278751.98854126845</v>
      </c>
      <c r="G19" s="84">
        <v>472077.72783036204</v>
      </c>
      <c r="H19" s="84">
        <v>338365.80020344548</v>
      </c>
      <c r="I19" s="84">
        <v>906415.83903277328</v>
      </c>
      <c r="J19" s="121">
        <v>8126515.433984275</v>
      </c>
    </row>
    <row r="20" spans="1:10" x14ac:dyDescent="0.3">
      <c r="A20" s="86"/>
      <c r="B20" s="102" t="s">
        <v>54</v>
      </c>
      <c r="D20" s="88">
        <v>1040234.7386095892</v>
      </c>
      <c r="E20" s="84">
        <v>5296353.871670953</v>
      </c>
      <c r="F20" s="84">
        <v>282106.64736926852</v>
      </c>
      <c r="G20" s="84">
        <v>478804.68383036205</v>
      </c>
      <c r="H20" s="84">
        <v>344128.58965043927</v>
      </c>
      <c r="I20" s="84">
        <v>934309.87774277327</v>
      </c>
      <c r="J20" s="89">
        <v>8375938.4088733848</v>
      </c>
    </row>
    <row r="21" spans="1:10" x14ac:dyDescent="0.3">
      <c r="A21" s="91"/>
      <c r="B21" s="102" t="s">
        <v>55</v>
      </c>
      <c r="D21" s="88">
        <v>1071287.5092948945</v>
      </c>
      <c r="E21" s="84">
        <v>5265691.8488741415</v>
      </c>
      <c r="F21" s="84">
        <v>274727.50797626853</v>
      </c>
      <c r="G21" s="84">
        <v>471236.69435231941</v>
      </c>
      <c r="H21" s="84">
        <v>331231.5016314807</v>
      </c>
      <c r="I21" s="84">
        <v>900844.91335277352</v>
      </c>
      <c r="J21" s="89">
        <v>8315019.975481878</v>
      </c>
    </row>
    <row r="22" spans="1:10" x14ac:dyDescent="0.3">
      <c r="A22" s="91"/>
      <c r="B22" s="92"/>
      <c r="C22" s="93"/>
      <c r="D22" s="94"/>
      <c r="E22" s="95"/>
      <c r="F22" s="96"/>
      <c r="G22" s="95"/>
      <c r="H22" s="95"/>
      <c r="I22" s="95"/>
      <c r="J22" s="97"/>
    </row>
    <row r="23" spans="1:10" s="93" customFormat="1" x14ac:dyDescent="0.3">
      <c r="A23" s="98"/>
      <c r="B23" s="92" t="str">
        <f>"% change " &amp; MID(B21,3,2) &amp; "/" &amp; RIGHT(B21,2) &amp; " &amp; " &amp; MID(B20,3,2) &amp; "/" &amp; RIGHT(B20,2)</f>
        <v>% change 24/25 &amp; 23/24</v>
      </c>
      <c r="D23" s="99">
        <f t="shared" ref="D23:J23" si="3">(D21-D20)/D20</f>
        <v>2.985169551904359E-2</v>
      </c>
      <c r="E23" s="95">
        <f t="shared" si="3"/>
        <v>-5.7892700411911746E-3</v>
      </c>
      <c r="F23" s="95">
        <f t="shared" si="3"/>
        <v>-2.6157268755673573E-2</v>
      </c>
      <c r="G23" s="95">
        <f t="shared" si="3"/>
        <v>-1.5806005525050248E-2</v>
      </c>
      <c r="H23" s="95">
        <f t="shared" si="3"/>
        <v>-3.7477525572807667E-2</v>
      </c>
      <c r="I23" s="95">
        <f t="shared" si="3"/>
        <v>-3.5817842866917707E-2</v>
      </c>
      <c r="J23" s="97">
        <f t="shared" si="3"/>
        <v>-7.2730278588212169E-3</v>
      </c>
    </row>
    <row r="24" spans="1:10" s="93" customFormat="1" x14ac:dyDescent="0.3">
      <c r="A24" s="98"/>
      <c r="B24" s="100"/>
      <c r="D24" s="101"/>
      <c r="J24" s="100"/>
    </row>
    <row r="25" spans="1:10" x14ac:dyDescent="0.3">
      <c r="A25" s="91"/>
      <c r="B25" s="102"/>
      <c r="D25" s="88"/>
      <c r="E25" s="84"/>
      <c r="F25" s="84"/>
      <c r="G25" s="84"/>
      <c r="H25" s="84"/>
      <c r="I25" s="84"/>
      <c r="J25" s="89"/>
    </row>
    <row r="26" spans="1:10" x14ac:dyDescent="0.3">
      <c r="A26" s="103" t="s">
        <v>40</v>
      </c>
      <c r="B26" s="122" t="s">
        <v>54</v>
      </c>
      <c r="D26" s="109">
        <f t="shared" ref="D26:J26" si="4">D20/$J$20</f>
        <v>0.12419321726477536</v>
      </c>
      <c r="E26" s="110">
        <f t="shared" si="4"/>
        <v>0.63232961050191694</v>
      </c>
      <c r="F26" s="110">
        <f t="shared" si="4"/>
        <v>3.3680601933558582E-2</v>
      </c>
      <c r="G26" s="110">
        <f t="shared" si="4"/>
        <v>5.7164303324284377E-2</v>
      </c>
      <c r="H26" s="110">
        <f t="shared" si="4"/>
        <v>4.1085377285710808E-2</v>
      </c>
      <c r="I26" s="110">
        <f t="shared" si="4"/>
        <v>0.11154688968975403</v>
      </c>
      <c r="J26" s="111">
        <f t="shared" si="4"/>
        <v>1</v>
      </c>
    </row>
    <row r="27" spans="1:10" x14ac:dyDescent="0.3">
      <c r="A27" s="91"/>
      <c r="B27" s="102" t="s">
        <v>55</v>
      </c>
      <c r="D27" s="109">
        <f t="shared" ref="D27:J27" si="5">D21/$J$21</f>
        <v>0.12883763508130483</v>
      </c>
      <c r="E27" s="110">
        <f t="shared" si="5"/>
        <v>0.63327470822690124</v>
      </c>
      <c r="F27" s="110">
        <f t="shared" si="5"/>
        <v>3.3039909559609608E-2</v>
      </c>
      <c r="G27" s="110">
        <f t="shared" si="5"/>
        <v>5.6672947959455738E-2</v>
      </c>
      <c r="H27" s="110">
        <f t="shared" si="5"/>
        <v>3.983532241752491E-2</v>
      </c>
      <c r="I27" s="110">
        <f t="shared" si="5"/>
        <v>0.10833947675520372</v>
      </c>
      <c r="J27" s="111">
        <f t="shared" si="5"/>
        <v>1</v>
      </c>
    </row>
    <row r="28" spans="1:10" x14ac:dyDescent="0.3">
      <c r="A28" s="112"/>
      <c r="B28" s="113"/>
      <c r="C28" s="114"/>
      <c r="D28" s="115"/>
      <c r="E28" s="116"/>
      <c r="F28" s="116"/>
      <c r="G28" s="116"/>
      <c r="H28" s="116"/>
      <c r="I28" s="116"/>
      <c r="J28" s="117"/>
    </row>
    <row r="29" spans="1:10" x14ac:dyDescent="0.3">
      <c r="A29" s="86"/>
      <c r="D29" s="84"/>
      <c r="E29" s="84"/>
      <c r="F29" s="84"/>
      <c r="G29" s="84"/>
      <c r="H29" s="84"/>
      <c r="I29" s="84"/>
      <c r="J29" s="118"/>
    </row>
    <row r="30" spans="1:10" s="70" customFormat="1" x14ac:dyDescent="0.3">
      <c r="D30" s="123" t="s">
        <v>32</v>
      </c>
      <c r="E30" s="124" t="s">
        <v>33</v>
      </c>
      <c r="F30" s="124" t="s">
        <v>34</v>
      </c>
      <c r="G30" s="124" t="s">
        <v>35</v>
      </c>
      <c r="H30" s="124" t="s">
        <v>36</v>
      </c>
      <c r="I30" s="125" t="s">
        <v>37</v>
      </c>
      <c r="J30" s="80" t="s">
        <v>38</v>
      </c>
    </row>
    <row r="31" spans="1:10" x14ac:dyDescent="0.3">
      <c r="A31" s="103" t="s">
        <v>42</v>
      </c>
      <c r="B31" s="126" t="s">
        <v>54</v>
      </c>
      <c r="D31" s="88">
        <v>1040234.7386095892</v>
      </c>
      <c r="E31" s="84">
        <v>5296353.871670953</v>
      </c>
      <c r="F31" s="84">
        <v>282106.64736926852</v>
      </c>
      <c r="G31" s="84">
        <v>478804.68383036205</v>
      </c>
      <c r="H31" s="84">
        <v>344128.58965043927</v>
      </c>
      <c r="I31" s="84">
        <v>934309.87774277327</v>
      </c>
      <c r="J31" s="89">
        <v>8375938.4088733848</v>
      </c>
    </row>
    <row r="32" spans="1:10" x14ac:dyDescent="0.3">
      <c r="A32" s="127"/>
      <c r="B32" s="128" t="s">
        <v>40</v>
      </c>
      <c r="D32" s="129">
        <f t="shared" ref="D32:J32" si="6">D31/$J$31</f>
        <v>0.12419321726477536</v>
      </c>
      <c r="E32" s="130">
        <f t="shared" si="6"/>
        <v>0.63232961050191694</v>
      </c>
      <c r="F32" s="130">
        <f t="shared" si="6"/>
        <v>3.3680601933558582E-2</v>
      </c>
      <c r="G32" s="130">
        <f t="shared" si="6"/>
        <v>5.7164303324284377E-2</v>
      </c>
      <c r="H32" s="130">
        <f t="shared" si="6"/>
        <v>4.1085377285710808E-2</v>
      </c>
      <c r="I32" s="130">
        <f t="shared" si="6"/>
        <v>0.11154688968975403</v>
      </c>
      <c r="J32" s="131">
        <f t="shared" si="6"/>
        <v>1</v>
      </c>
    </row>
    <row r="35" spans="1:10" ht="15" x14ac:dyDescent="0.3">
      <c r="D35" s="132" t="s">
        <v>43</v>
      </c>
      <c r="E35" s="132"/>
      <c r="F35" s="132"/>
      <c r="G35" s="132"/>
      <c r="H35" s="132"/>
      <c r="I35" s="132"/>
      <c r="J35" s="132"/>
    </row>
    <row r="36" spans="1:10" ht="6" customHeight="1" x14ac:dyDescent="0.3"/>
    <row r="37" spans="1:10" s="70" customFormat="1" x14ac:dyDescent="0.3">
      <c r="D37" s="123" t="s">
        <v>32</v>
      </c>
      <c r="E37" s="124" t="s">
        <v>33</v>
      </c>
      <c r="F37" s="124" t="s">
        <v>34</v>
      </c>
      <c r="G37" s="124" t="s">
        <v>35</v>
      </c>
      <c r="H37" s="124" t="s">
        <v>36</v>
      </c>
      <c r="I37" s="125" t="s">
        <v>37</v>
      </c>
      <c r="J37" s="80" t="s">
        <v>38</v>
      </c>
    </row>
    <row r="38" spans="1:10" x14ac:dyDescent="0.3">
      <c r="A38" s="103" t="s">
        <v>44</v>
      </c>
      <c r="B38" s="133" t="s">
        <v>49</v>
      </c>
      <c r="D38" s="134">
        <v>4.2221493612803265E-2</v>
      </c>
      <c r="E38" s="135">
        <v>4.3872756813233264E-2</v>
      </c>
      <c r="F38" s="135">
        <v>4.2211909970864644E-2</v>
      </c>
      <c r="G38" s="135">
        <v>4.2433592074181049E-2</v>
      </c>
      <c r="H38" s="135">
        <v>4.1319573809550501E-2</v>
      </c>
      <c r="I38" s="135">
        <v>4.9961185101991733E-2</v>
      </c>
      <c r="J38" s="136">
        <v>4.3778418614213423E-2</v>
      </c>
    </row>
    <row r="39" spans="1:10" x14ac:dyDescent="0.3">
      <c r="A39" s="91"/>
      <c r="B39" s="87" t="s">
        <v>50</v>
      </c>
      <c r="D39" s="137">
        <v>4.1991415915187374E-2</v>
      </c>
      <c r="E39" s="138">
        <v>4.4092861856708146E-2</v>
      </c>
      <c r="F39" s="138">
        <v>4.2577163839356606E-2</v>
      </c>
      <c r="G39" s="138">
        <v>4.2694053121366551E-2</v>
      </c>
      <c r="H39" s="138">
        <v>4.0696887830716025E-2</v>
      </c>
      <c r="I39" s="138">
        <v>4.8371246908814156E-2</v>
      </c>
      <c r="J39" s="139">
        <v>4.3797708662894397E-2</v>
      </c>
    </row>
    <row r="40" spans="1:10" x14ac:dyDescent="0.3">
      <c r="A40" s="91"/>
      <c r="B40" s="87" t="s">
        <v>51</v>
      </c>
      <c r="D40" s="137">
        <v>4.2374063320279633E-2</v>
      </c>
      <c r="E40" s="138">
        <v>4.5122904478563909E-2</v>
      </c>
      <c r="F40" s="138">
        <v>4.2629461871667676E-2</v>
      </c>
      <c r="G40" s="138">
        <v>4.4152389818074032E-2</v>
      </c>
      <c r="H40" s="138">
        <v>4.1628563251248515E-2</v>
      </c>
      <c r="I40" s="138">
        <v>5.0203614765403762E-2</v>
      </c>
      <c r="J40" s="139">
        <v>4.4735307548091303E-2</v>
      </c>
    </row>
    <row r="41" spans="1:10" s="93" customFormat="1" x14ac:dyDescent="0.3">
      <c r="A41" s="140"/>
      <c r="B41" s="141" t="s">
        <v>52</v>
      </c>
      <c r="D41" s="142">
        <f>(D40-D39)/D39</f>
        <v>9.112514945081026E-3</v>
      </c>
      <c r="E41" s="143">
        <f t="shared" ref="E41:J41" si="7">(E40-E39)/E39</f>
        <v>2.3360756786510464E-2</v>
      </c>
      <c r="F41" s="143">
        <f t="shared" si="7"/>
        <v>1.2283117895872514E-3</v>
      </c>
      <c r="G41" s="143">
        <f t="shared" si="7"/>
        <v>3.415784143430612E-2</v>
      </c>
      <c r="H41" s="143">
        <f t="shared" si="7"/>
        <v>2.2893038514589008E-2</v>
      </c>
      <c r="I41" s="143">
        <f t="shared" si="7"/>
        <v>3.7881344263129058E-2</v>
      </c>
      <c r="J41" s="144">
        <f t="shared" si="7"/>
        <v>2.1407487145354807E-2</v>
      </c>
    </row>
    <row r="43" spans="1:10" s="70" customFormat="1" x14ac:dyDescent="0.3">
      <c r="D43" s="123" t="s">
        <v>32</v>
      </c>
      <c r="E43" s="124" t="s">
        <v>33</v>
      </c>
      <c r="F43" s="124" t="s">
        <v>34</v>
      </c>
      <c r="G43" s="124" t="s">
        <v>35</v>
      </c>
      <c r="H43" s="124" t="s">
        <v>36</v>
      </c>
      <c r="I43" s="125" t="s">
        <v>37</v>
      </c>
      <c r="J43" s="80" t="s">
        <v>38</v>
      </c>
    </row>
    <row r="44" spans="1:10" x14ac:dyDescent="0.3">
      <c r="A44" s="103" t="s">
        <v>45</v>
      </c>
      <c r="B44" s="133" t="s">
        <v>49</v>
      </c>
      <c r="D44" s="134">
        <v>3.4497279417511233E-2</v>
      </c>
      <c r="E44" s="135">
        <v>3.4935901523198601E-2</v>
      </c>
      <c r="F44" s="135">
        <v>3.4147658043531599E-2</v>
      </c>
      <c r="G44" s="135">
        <v>3.4470591539390867E-2</v>
      </c>
      <c r="H44" s="135">
        <v>3.3244329511318026E-2</v>
      </c>
      <c r="I44" s="135">
        <v>3.8680546561327682E-2</v>
      </c>
      <c r="J44" s="136">
        <v>3.4985764235284926E-2</v>
      </c>
    </row>
    <row r="45" spans="1:10" x14ac:dyDescent="0.3">
      <c r="A45" s="91"/>
      <c r="B45" s="87" t="s">
        <v>50</v>
      </c>
      <c r="D45" s="137">
        <v>3.4934314991563097E-2</v>
      </c>
      <c r="E45" s="138">
        <v>3.5286620943653979E-2</v>
      </c>
      <c r="F45" s="138">
        <v>3.4787595300125686E-2</v>
      </c>
      <c r="G45" s="138">
        <v>3.4863239537802994E-2</v>
      </c>
      <c r="H45" s="138">
        <v>3.3334209724296918E-2</v>
      </c>
      <c r="I45" s="138">
        <v>3.953488444376025E-2</v>
      </c>
      <c r="J45" s="139">
        <v>3.538987815763478E-2</v>
      </c>
    </row>
    <row r="46" spans="1:10" x14ac:dyDescent="0.3">
      <c r="A46" s="91"/>
      <c r="B46" s="87" t="s">
        <v>51</v>
      </c>
      <c r="D46" s="137">
        <v>3.50239580558546E-2</v>
      </c>
      <c r="E46" s="138">
        <v>3.5267405527697776E-2</v>
      </c>
      <c r="F46" s="138">
        <v>3.4501789822335184E-2</v>
      </c>
      <c r="G46" s="138">
        <v>3.5197971440350632E-2</v>
      </c>
      <c r="H46" s="138">
        <v>3.3503491557167274E-2</v>
      </c>
      <c r="I46" s="138">
        <v>3.9607670802810448E-2</v>
      </c>
      <c r="J46" s="139">
        <v>3.5397463888111227E-2</v>
      </c>
    </row>
    <row r="47" spans="1:10" s="93" customFormat="1" x14ac:dyDescent="0.3">
      <c r="A47" s="140"/>
      <c r="B47" s="141" t="s">
        <v>52</v>
      </c>
      <c r="D47" s="142">
        <f>(D46-D45)/D45</f>
        <v>2.5660461444042206E-3</v>
      </c>
      <c r="E47" s="143">
        <f t="shared" ref="E47:J47" si="8">(E46-E45)/E45</f>
        <v>-5.4455245195867243E-4</v>
      </c>
      <c r="F47" s="143">
        <f t="shared" si="8"/>
        <v>-8.2157296393944503E-3</v>
      </c>
      <c r="G47" s="143">
        <f t="shared" si="8"/>
        <v>9.6012851067578311E-3</v>
      </c>
      <c r="H47" s="143">
        <f t="shared" si="8"/>
        <v>5.0783214682593404E-3</v>
      </c>
      <c r="I47" s="143">
        <f t="shared" si="8"/>
        <v>1.8410666952559005E-3</v>
      </c>
      <c r="J47" s="144">
        <f t="shared" si="8"/>
        <v>2.1434745953797867E-4</v>
      </c>
    </row>
    <row r="48" spans="1:10" x14ac:dyDescent="0.3">
      <c r="A48" s="145" t="s">
        <v>25</v>
      </c>
    </row>
    <row r="49" spans="1:6" x14ac:dyDescent="0.3">
      <c r="A49" s="145" t="s">
        <v>26</v>
      </c>
      <c r="B49" s="25"/>
      <c r="C49" s="146"/>
      <c r="D49" s="147"/>
      <c r="E49" s="147"/>
      <c r="F49" s="148"/>
    </row>
    <row r="50" spans="1:6" x14ac:dyDescent="0.3">
      <c r="A50" s="145" t="s">
        <v>27</v>
      </c>
      <c r="B50" s="25"/>
      <c r="C50" s="146"/>
      <c r="D50" s="147"/>
      <c r="E50" s="147"/>
      <c r="F50" s="148"/>
    </row>
    <row r="51" spans="1:6" x14ac:dyDescent="0.3">
      <c r="A51" s="146"/>
      <c r="B51" s="25"/>
      <c r="C51" s="146"/>
      <c r="D51" s="147"/>
      <c r="E51" s="147"/>
      <c r="F51" s="148"/>
    </row>
    <row r="52" spans="1:6" x14ac:dyDescent="0.3">
      <c r="A52" s="146" t="s">
        <v>28</v>
      </c>
      <c r="B52" s="25"/>
      <c r="C52" s="146"/>
      <c r="D52" s="147"/>
      <c r="E52" s="147"/>
      <c r="F52" s="148"/>
    </row>
    <row r="53" spans="1:6" x14ac:dyDescent="0.3">
      <c r="A53" s="146" t="s">
        <v>29</v>
      </c>
      <c r="B53" s="25"/>
      <c r="C53" s="146"/>
      <c r="D53" s="147"/>
      <c r="E53" s="147"/>
      <c r="F53" s="148"/>
    </row>
  </sheetData>
  <mergeCells count="1">
    <mergeCell ref="D35:J35"/>
  </mergeCells>
  <printOptions horizontalCentered="1"/>
  <pageMargins left="0.59055118110236227" right="0.74803149606299213" top="0.98425196850393704" bottom="0.82677165354330717" header="0.94488188976377963" footer="0.51181102362204722"/>
  <pageSetup paperSize="9" scale="67" orientation="landscape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AB0F-686E-4423-855A-D09F1FE3FCBA}">
  <sheetPr>
    <pageSetUpPr fitToPage="1"/>
  </sheetPr>
  <dimension ref="A1:AE55"/>
  <sheetViews>
    <sheetView topLeftCell="A24" zoomScale="57" zoomScaleNormal="57" workbookViewId="0">
      <selection activeCell="Q52" sqref="Q52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3" customWidth="1"/>
    <col min="6" max="6" width="8.15234375" style="4" customWidth="1"/>
    <col min="7" max="7" width="0.84375" style="1" customWidth="1"/>
    <col min="8" max="9" width="9.15234375" style="3" customWidth="1"/>
    <col min="10" max="10" width="8.15234375" style="4" customWidth="1"/>
    <col min="11" max="11" width="0.84375" style="1" customWidth="1"/>
    <col min="12" max="13" width="9.15234375" style="3" customWidth="1"/>
    <col min="14" max="14" width="8.15234375" style="4" customWidth="1"/>
    <col min="15" max="15" width="0.84375" style="1" customWidth="1"/>
    <col min="16" max="17" width="9.15234375" style="3" customWidth="1"/>
    <col min="18" max="18" width="8.15234375" style="4" customWidth="1"/>
    <col min="19" max="19" width="0.84375" style="1" customWidth="1"/>
    <col min="20" max="21" width="9.15234375" style="3" customWidth="1"/>
    <col min="22" max="22" width="8.15234375" style="4" customWidth="1"/>
    <col min="23" max="23" width="0.84375" style="1" customWidth="1"/>
    <col min="24" max="25" width="9.15234375" style="3" customWidth="1"/>
    <col min="26" max="26" width="8.15234375" style="4" customWidth="1"/>
    <col min="27" max="27" width="0.84375" style="1" customWidth="1"/>
    <col min="28" max="29" width="9.15234375" style="3" customWidth="1"/>
    <col min="30" max="30" width="8.15234375" style="4" customWidth="1"/>
    <col min="31" max="31" width="0.84375" style="1" customWidth="1"/>
    <col min="32" max="16384" width="9" style="1"/>
  </cols>
  <sheetData>
    <row r="1" spans="1:31" x14ac:dyDescent="0.3">
      <c r="L1" s="5"/>
      <c r="M1" s="5"/>
      <c r="N1" s="6"/>
      <c r="O1" s="7"/>
      <c r="P1" s="5"/>
      <c r="Q1" s="5"/>
      <c r="R1" s="6"/>
      <c r="S1" s="7"/>
      <c r="T1" s="5"/>
      <c r="U1" s="5"/>
      <c r="V1" s="6"/>
    </row>
    <row r="2" spans="1:31" ht="23" x14ac:dyDescent="0.45">
      <c r="L2" s="5"/>
      <c r="M2" s="5"/>
      <c r="N2" s="8"/>
      <c r="O2" s="7"/>
      <c r="P2" s="5"/>
      <c r="Q2" s="9" t="s">
        <v>0</v>
      </c>
      <c r="R2" s="6"/>
      <c r="S2" s="7"/>
      <c r="T2" s="5"/>
      <c r="U2" s="5"/>
      <c r="V2" s="6"/>
    </row>
    <row r="3" spans="1:31" ht="23" x14ac:dyDescent="0.45">
      <c r="L3" s="5"/>
      <c r="M3" s="5"/>
      <c r="N3" s="10"/>
      <c r="O3" s="7"/>
      <c r="P3" s="5"/>
      <c r="Q3" s="9" t="s">
        <v>46</v>
      </c>
      <c r="R3" s="6"/>
      <c r="S3" s="7"/>
      <c r="T3" s="5"/>
      <c r="U3" s="5"/>
      <c r="V3" s="6"/>
    </row>
    <row r="4" spans="1:31" ht="22.5" customHeight="1" x14ac:dyDescent="0.45">
      <c r="L4" s="5"/>
      <c r="M4" s="5"/>
      <c r="N4" s="10"/>
      <c r="O4" s="7"/>
      <c r="P4" s="11" t="s">
        <v>1</v>
      </c>
      <c r="Q4" s="11"/>
      <c r="R4" s="11"/>
      <c r="S4" s="7"/>
      <c r="T4" s="5"/>
      <c r="U4" s="5"/>
      <c r="V4" s="6"/>
    </row>
    <row r="5" spans="1:31" ht="15" x14ac:dyDescent="0.3">
      <c r="N5" s="12"/>
      <c r="O5" s="13"/>
    </row>
    <row r="7" spans="1:31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  <c r="T7" s="16"/>
      <c r="U7" s="17" t="s">
        <v>6</v>
      </c>
      <c r="V7" s="18"/>
      <c r="X7" s="16"/>
      <c r="Y7" s="17" t="s">
        <v>7</v>
      </c>
      <c r="Z7" s="18"/>
      <c r="AB7" s="16"/>
      <c r="AC7" s="17" t="s">
        <v>8</v>
      </c>
      <c r="AD7" s="18"/>
    </row>
    <row r="8" spans="1:31" s="19" customFormat="1" ht="17.25" customHeight="1" x14ac:dyDescent="0.3">
      <c r="B8" s="2"/>
      <c r="D8" s="20" t="s">
        <v>47</v>
      </c>
      <c r="E8" s="21" t="s">
        <v>48</v>
      </c>
      <c r="F8" s="22" t="s">
        <v>9</v>
      </c>
      <c r="G8" s="15"/>
      <c r="H8" s="20" t="s">
        <v>47</v>
      </c>
      <c r="I8" s="21" t="s">
        <v>48</v>
      </c>
      <c r="J8" s="22" t="s">
        <v>9</v>
      </c>
      <c r="K8" s="15"/>
      <c r="L8" s="20" t="s">
        <v>47</v>
      </c>
      <c r="M8" s="21" t="s">
        <v>48</v>
      </c>
      <c r="N8" s="22" t="s">
        <v>9</v>
      </c>
      <c r="O8" s="23"/>
      <c r="P8" s="20" t="s">
        <v>47</v>
      </c>
      <c r="Q8" s="21" t="s">
        <v>48</v>
      </c>
      <c r="R8" s="22" t="s">
        <v>9</v>
      </c>
      <c r="S8" s="23"/>
      <c r="T8" s="20" t="s">
        <v>47</v>
      </c>
      <c r="U8" s="21" t="s">
        <v>48</v>
      </c>
      <c r="V8" s="22" t="s">
        <v>9</v>
      </c>
      <c r="W8" s="23"/>
      <c r="X8" s="20" t="s">
        <v>47</v>
      </c>
      <c r="Y8" s="21" t="s">
        <v>48</v>
      </c>
      <c r="Z8" s="22" t="s">
        <v>9</v>
      </c>
      <c r="AA8" s="23"/>
      <c r="AB8" s="20" t="s">
        <v>47</v>
      </c>
      <c r="AC8" s="21" t="s">
        <v>48</v>
      </c>
      <c r="AD8" s="22" t="s">
        <v>9</v>
      </c>
      <c r="AE8" s="2"/>
    </row>
    <row r="9" spans="1:31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  <c r="T9" s="26"/>
      <c r="U9" s="27"/>
      <c r="V9" s="28"/>
      <c r="W9" s="29"/>
      <c r="X9" s="26"/>
      <c r="Y9" s="27"/>
      <c r="Z9" s="28"/>
      <c r="AA9" s="29"/>
      <c r="AB9" s="26"/>
      <c r="AC9" s="27"/>
      <c r="AD9" s="28"/>
      <c r="AE9" s="29"/>
    </row>
    <row r="10" spans="1:31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  <c r="T10" s="34"/>
      <c r="U10" s="35"/>
      <c r="V10" s="36"/>
      <c r="X10" s="34"/>
      <c r="Y10" s="35"/>
      <c r="Z10" s="36"/>
      <c r="AB10" s="34"/>
      <c r="AC10" s="35"/>
      <c r="AD10" s="36"/>
    </row>
    <row r="11" spans="1:31" ht="15" customHeight="1" x14ac:dyDescent="0.3">
      <c r="A11" s="37" t="s">
        <v>10</v>
      </c>
      <c r="B11" s="38"/>
      <c r="C11" s="39"/>
      <c r="D11" s="40">
        <v>84.690582032844688</v>
      </c>
      <c r="E11" s="41">
        <v>87.922074143149942</v>
      </c>
      <c r="F11" s="42">
        <f>IF(D11="","",IF(E11="","",IF(D11=0,0,IF(E11=0,0,(E11-D11)/D11))))</f>
        <v>3.8156451788842555E-2</v>
      </c>
      <c r="G11" s="43"/>
      <c r="H11" s="40">
        <v>381.34976147398112</v>
      </c>
      <c r="I11" s="41">
        <v>390.88727116531101</v>
      </c>
      <c r="J11" s="42">
        <f>IF(H11="","",IF(I11="","",IF(H11=0,0,IF(I11=0,0,(I11-H11)/H11))))</f>
        <v>2.500987454263982E-2</v>
      </c>
      <c r="L11" s="44">
        <v>24.139522278477521</v>
      </c>
      <c r="M11" s="3">
        <v>23.269968460477521</v>
      </c>
      <c r="N11" s="42">
        <f>IF(L11="","",IF(M11="","",IF(L11=0,0,IF(M11=0,0,(M11-L11)/L11))))</f>
        <v>-3.6021997783083001E-2</v>
      </c>
      <c r="P11" s="44">
        <v>31.522352200843432</v>
      </c>
      <c r="Q11" s="3">
        <v>31.484270229119257</v>
      </c>
      <c r="R11" s="42">
        <f>IF(P11="","",IF(Q11="","",IF(P11=0,0,IF(Q11=0,0,(Q11-P11)/P11))))</f>
        <v>-1.2080942272815539E-3</v>
      </c>
      <c r="T11" s="44">
        <v>28.689622007691465</v>
      </c>
      <c r="U11" s="3">
        <v>28.430784433976847</v>
      </c>
      <c r="V11" s="42">
        <f>IF(T11="","",IF(U11="","",IF(T11=0,0,IF(U11=0,0,(U11-T11)/T11))))</f>
        <v>-9.0219931669098443E-3</v>
      </c>
      <c r="X11" s="44">
        <v>19.790695481045361</v>
      </c>
      <c r="Y11" s="3">
        <v>17.447014481045361</v>
      </c>
      <c r="Z11" s="42">
        <f>IF(X11="","",IF(Y11="","",IF(X11=0,0,IF(Y11=0,0,(Y11-X11)/X11))))</f>
        <v>-0.11842337740200552</v>
      </c>
      <c r="AB11" s="40">
        <v>570.18253547488359</v>
      </c>
      <c r="AC11" s="41">
        <v>579.44138291308002</v>
      </c>
      <c r="AD11" s="42">
        <f>IF(AB11="","",IF(AC11="","",IF(AB11=0,0,IF(AC11=0,0,(AC11-AB11)/AB11))))</f>
        <v>1.6238391851979613E-2</v>
      </c>
    </row>
    <row r="12" spans="1:31" ht="15" customHeight="1" x14ac:dyDescent="0.3">
      <c r="A12" s="45"/>
      <c r="B12" s="46" t="s">
        <v>11</v>
      </c>
      <c r="C12" s="47"/>
      <c r="D12" s="41">
        <f>IF(D11="","",D11)</f>
        <v>84.690582032844688</v>
      </c>
      <c r="E12" s="41">
        <f>IF(E11="","",E11)</f>
        <v>87.922074143149942</v>
      </c>
      <c r="F12" s="42">
        <f>IF(D12="","",IF(E12="","",IF(D12=0,0,IF(E12=0,0,(E12-D12)/D12))))</f>
        <v>3.8156451788842555E-2</v>
      </c>
      <c r="G12" s="43"/>
      <c r="H12" s="40">
        <f>IF(H11="","",H11)</f>
        <v>381.34976147398112</v>
      </c>
      <c r="I12" s="41">
        <f>IF(I11="","",I11)</f>
        <v>390.88727116531101</v>
      </c>
      <c r="J12" s="42">
        <f>IF(H12="","",IF(I12="","",IF(H12=0,0,IF(I12=0,0,(I12-H12)/H12))))</f>
        <v>2.500987454263982E-2</v>
      </c>
      <c r="L12" s="44">
        <f>IF(L11="","",L11)</f>
        <v>24.139522278477521</v>
      </c>
      <c r="M12" s="3">
        <f>IF(M11="","",M11)</f>
        <v>23.269968460477521</v>
      </c>
      <c r="N12" s="42">
        <f>IF(L12="","",IF(M12="","",IF(L12=0,0,IF(M12=0,0,(M12-L12)/L12))))</f>
        <v>-3.6021997783083001E-2</v>
      </c>
      <c r="P12" s="44">
        <f>IF(P11="","",P11)</f>
        <v>31.522352200843432</v>
      </c>
      <c r="Q12" s="3">
        <f>IF(Q11="","",Q11)</f>
        <v>31.484270229119257</v>
      </c>
      <c r="R12" s="42">
        <f>IF(P12="","",IF(Q12="","",IF(P12=0,0,IF(Q12=0,0,(Q12-P12)/P12))))</f>
        <v>-1.2080942272815539E-3</v>
      </c>
      <c r="T12" s="44">
        <f>IF(T11="","",T11)</f>
        <v>28.689622007691465</v>
      </c>
      <c r="U12" s="3">
        <f>IF(U11="","",U11)</f>
        <v>28.430784433976847</v>
      </c>
      <c r="V12" s="42">
        <f>IF(T12="","",IF(U12="","",IF(T12=0,0,IF(U12=0,0,(U12-T12)/T12))))</f>
        <v>-9.0219931669098443E-3</v>
      </c>
      <c r="X12" s="44">
        <f>IF(X11="","",X11)</f>
        <v>19.790695481045361</v>
      </c>
      <c r="Y12" s="3">
        <f>IF(Y11="","",Y11)</f>
        <v>17.447014481045361</v>
      </c>
      <c r="Z12" s="42">
        <f>IF(X12="","",IF(Y12="","",IF(X12=0,0,IF(Y12=0,0,(Y12-X12)/X12))))</f>
        <v>-0.11842337740200552</v>
      </c>
      <c r="AB12" s="40">
        <f>IF(AB11="","",AB11)</f>
        <v>570.18253547488359</v>
      </c>
      <c r="AC12" s="41">
        <f>IF(AC11="","",AC11)</f>
        <v>579.44138291308002</v>
      </c>
      <c r="AD12" s="42">
        <f>IF(AB12="","",IF(AC12="","",IF(AB12=0,0,IF(AC12=0,0,(AC12-AB12)/AB12))))</f>
        <v>1.6238391851979613E-2</v>
      </c>
    </row>
    <row r="13" spans="1:31" ht="15" customHeight="1" x14ac:dyDescent="0.3">
      <c r="A13" s="45"/>
      <c r="D13" s="40"/>
      <c r="E13" s="41"/>
      <c r="F13" s="42"/>
      <c r="G13" s="43"/>
      <c r="H13" s="40"/>
      <c r="I13" s="41"/>
      <c r="J13" s="42"/>
      <c r="L13" s="44"/>
      <c r="N13" s="42"/>
      <c r="P13" s="44"/>
      <c r="R13" s="42"/>
      <c r="T13" s="44"/>
      <c r="V13" s="42"/>
      <c r="X13" s="44"/>
      <c r="Z13" s="42"/>
      <c r="AB13" s="40"/>
      <c r="AC13" s="41"/>
      <c r="AD13" s="42"/>
    </row>
    <row r="14" spans="1:31" ht="15" customHeight="1" x14ac:dyDescent="0.3">
      <c r="A14" s="37" t="s">
        <v>12</v>
      </c>
      <c r="B14" s="38"/>
      <c r="C14" s="39"/>
      <c r="D14" s="40">
        <v>90.082584263457719</v>
      </c>
      <c r="E14" s="41">
        <v>95.347293263457701</v>
      </c>
      <c r="F14" s="42">
        <f>IF(D14="","",IF(E14="","",IF(D14=0,0,IF(E14=0,0,(E14-D14)/D14))))</f>
        <v>5.844313907117369E-2</v>
      </c>
      <c r="G14" s="43"/>
      <c r="H14" s="40">
        <v>445.9459917218278</v>
      </c>
      <c r="I14" s="41">
        <v>462.1607173864125</v>
      </c>
      <c r="J14" s="42">
        <f>IF(H14="","",IF(I14="","",IF(H14=0,0,IF(I14=0,0,(I14-H14)/H14))))</f>
        <v>3.6360290182177769E-2</v>
      </c>
      <c r="L14" s="44">
        <v>25.433042396499516</v>
      </c>
      <c r="M14" s="3">
        <v>24.677146396499513</v>
      </c>
      <c r="N14" s="42">
        <f>IF(L14="","",IF(M14="","",IF(L14=0,0,IF(M14=0,0,(M14-L14)/L14))))</f>
        <v>-2.9721021504845263E-2</v>
      </c>
      <c r="P14" s="44">
        <v>35.657496108751502</v>
      </c>
      <c r="Q14" s="3">
        <v>36.524986118746391</v>
      </c>
      <c r="R14" s="42">
        <f>IF(P14="","",IF(Q14="","",IF(P14=0,0,IF(Q14=0,0,(Q14-P14)/P14))))</f>
        <v>2.4328405094657741E-2</v>
      </c>
      <c r="T14" s="44">
        <v>29.378941728396242</v>
      </c>
      <c r="U14" s="3">
        <v>27.833740450749232</v>
      </c>
      <c r="V14" s="42">
        <f>IF(T14="","",IF(U14="","",IF(T14=0,0,IF(U14=0,0,(U14-T14)/T14))))</f>
        <v>-5.259553907462549E-2</v>
      </c>
      <c r="X14" s="44">
        <v>36.982399045258234</v>
      </c>
      <c r="Y14" s="3">
        <v>35.395547145258234</v>
      </c>
      <c r="Z14" s="42">
        <f>IF(X14="","",IF(Y14="","",IF(X14=0,0,IF(Y14=0,0,(Y14-X14)/X14))))</f>
        <v>-4.2908300731330201E-2</v>
      </c>
      <c r="AB14" s="40">
        <v>663.48045526419105</v>
      </c>
      <c r="AC14" s="41">
        <v>681.93943076112362</v>
      </c>
      <c r="AD14" s="42">
        <f>IF(AB14="","",IF(AC14="","",IF(AB14=0,0,IF(AC14=0,0,(AC14-AB14)/AB14))))</f>
        <v>2.7821430684921072E-2</v>
      </c>
    </row>
    <row r="15" spans="1:31" ht="15" customHeight="1" x14ac:dyDescent="0.3">
      <c r="A15" s="45"/>
      <c r="B15" s="46" t="s">
        <v>11</v>
      </c>
      <c r="C15" s="47"/>
      <c r="D15" s="41">
        <f>IF(D14="","",D14+D12)</f>
        <v>174.77316629630241</v>
      </c>
      <c r="E15" s="41">
        <f>IF(E14="","",E14+E12)</f>
        <v>183.26936740660764</v>
      </c>
      <c r="F15" s="42">
        <f>IF(D15="","",IF(E15="","",IF(D15=0,0,IF(E15=0,0,(E15-D15)/D15))))</f>
        <v>4.8612732093559298E-2</v>
      </c>
      <c r="G15" s="43"/>
      <c r="H15" s="40">
        <f>IF(H14="","",H14+H12)</f>
        <v>827.29575319580886</v>
      </c>
      <c r="I15" s="41">
        <f>IF(I14="","",I14+I12)</f>
        <v>853.04798855172351</v>
      </c>
      <c r="J15" s="42">
        <f>IF(H15="","",IF(I15="","",IF(H15=0,0,IF(I15=0,0,(I15-H15)/H15))))</f>
        <v>3.1128209296898773E-2</v>
      </c>
      <c r="L15" s="44">
        <f>IF(L14="","",L14+L12)</f>
        <v>49.572564674977038</v>
      </c>
      <c r="M15" s="3">
        <f>IF(M14="","",M14+M12)</f>
        <v>47.947114856977038</v>
      </c>
      <c r="N15" s="42">
        <f>IF(L15="","",IF(M15="","",IF(L15=0,0,IF(M15=0,0,(M15-L15)/L15))))</f>
        <v>-3.2789302483284377E-2</v>
      </c>
      <c r="P15" s="44">
        <f>IF(P14="","",P14+P12)</f>
        <v>67.179848309594931</v>
      </c>
      <c r="Q15" s="3">
        <f>IF(Q14="","",Q14+Q12)</f>
        <v>68.009256347865644</v>
      </c>
      <c r="R15" s="42">
        <f>IF(P15="","",IF(Q15="","",IF(P15=0,0,IF(Q15=0,0,(Q15-P15)/P15))))</f>
        <v>1.234608382038061E-2</v>
      </c>
      <c r="T15" s="44">
        <f>IF(T14="","",T14+T12)</f>
        <v>58.068563736087711</v>
      </c>
      <c r="U15" s="3">
        <f>IF(U14="","",U14+U12)</f>
        <v>56.264524884726079</v>
      </c>
      <c r="V15" s="42">
        <f>IF(T15="","",IF(U15="","",IF(T15=0,0,IF(U15=0,0,(U15-T15)/T15))))</f>
        <v>-3.1067392325401722E-2</v>
      </c>
      <c r="X15" s="44">
        <f>IF(X14="","",X14+X12)</f>
        <v>56.773094526303595</v>
      </c>
      <c r="Y15" s="3">
        <f>IF(Y14="","",Y14+Y12)</f>
        <v>52.842561626303592</v>
      </c>
      <c r="Z15" s="42">
        <f>IF(X15="","",IF(Y15="","",IF(X15=0,0,IF(Y15=0,0,(Y15-X15)/X15))))</f>
        <v>-6.9232317399555238E-2</v>
      </c>
      <c r="AB15" s="40">
        <f>IF(AB14="","",AB14+AB12)</f>
        <v>1233.6629907390748</v>
      </c>
      <c r="AC15" s="41">
        <f>IF(AC14="","",AC14+AC12)</f>
        <v>1261.3808136742036</v>
      </c>
      <c r="AD15" s="42">
        <f>IF(AB15="","",IF(AC15="","",IF(AB15=0,0,IF(AC15=0,0,(AC15-AB15)/AB15))))</f>
        <v>2.2467905046355825E-2</v>
      </c>
    </row>
    <row r="16" spans="1:31" ht="15" customHeight="1" x14ac:dyDescent="0.3">
      <c r="A16" s="45"/>
      <c r="D16" s="40"/>
      <c r="E16" s="41"/>
      <c r="F16" s="42"/>
      <c r="G16" s="43"/>
      <c r="H16" s="40"/>
      <c r="I16" s="41"/>
      <c r="J16" s="42"/>
      <c r="L16" s="44"/>
      <c r="N16" s="42"/>
      <c r="P16" s="44"/>
      <c r="R16" s="42"/>
      <c r="T16" s="44"/>
      <c r="V16" s="42"/>
      <c r="X16" s="44"/>
      <c r="Z16" s="42"/>
      <c r="AB16" s="40"/>
      <c r="AC16" s="41"/>
      <c r="AD16" s="42"/>
    </row>
    <row r="17" spans="1:30" ht="15" customHeight="1" x14ac:dyDescent="0.3">
      <c r="A17" s="37" t="s">
        <v>13</v>
      </c>
      <c r="B17" s="38"/>
      <c r="C17" s="39"/>
      <c r="D17" s="40">
        <v>91.55170226741744</v>
      </c>
      <c r="E17" s="41">
        <v>97.340092267417447</v>
      </c>
      <c r="F17" s="42">
        <f>IF(D17="","",IF(E17="","",IF(D17=0,0,IF(E17=0,0,(E17-D17)/D17))))</f>
        <v>6.3225367269441266E-2</v>
      </c>
      <c r="G17" s="43"/>
      <c r="H17" s="40">
        <v>525.14686077552176</v>
      </c>
      <c r="I17" s="41">
        <v>535.43460254225067</v>
      </c>
      <c r="J17" s="42">
        <f>IF(H17="","",IF(I17="","",IF(H17=0,0,IF(I17=0,0,(I17-H17)/H17))))</f>
        <v>1.9590218537222658E-2</v>
      </c>
      <c r="L17" s="44">
        <v>26.068019840000002</v>
      </c>
      <c r="M17" s="3">
        <v>25.74039084</v>
      </c>
      <c r="N17" s="42">
        <f>IF(L17="","",IF(M17="","",IF(L17=0,0,IF(M17=0,0,(M17-L17)/L17))))</f>
        <v>-1.2568235025556958E-2</v>
      </c>
      <c r="P17" s="44">
        <v>43.231617979999996</v>
      </c>
      <c r="Q17" s="3">
        <v>44.187901989604903</v>
      </c>
      <c r="R17" s="42">
        <f>IF(P17="","",IF(Q17="","",IF(P17=0,0,IF(Q17=0,0,(Q17-P17)/P17))))</f>
        <v>2.2120014338748727E-2</v>
      </c>
      <c r="T17" s="44">
        <v>31.007363359999999</v>
      </c>
      <c r="U17" s="3">
        <v>28.834259860339177</v>
      </c>
      <c r="V17" s="42">
        <f>IF(T17="","",IF(U17="","",IF(T17=0,0,IF(U17=0,0,(U17-T17)/T17))))</f>
        <v>-7.008346612482895E-2</v>
      </c>
      <c r="X17" s="44">
        <v>84.153028000000006</v>
      </c>
      <c r="Y17" s="3">
        <v>80.918802810000003</v>
      </c>
      <c r="Z17" s="42">
        <f>IF(X17="","",IF(Y17="","",IF(X17=0,0,IF(Y17=0,0,(Y17-X17)/X17))))</f>
        <v>-3.8432665667122556E-2</v>
      </c>
      <c r="AB17" s="40">
        <v>801.15859222293921</v>
      </c>
      <c r="AC17" s="41">
        <v>812.45605030961235</v>
      </c>
      <c r="AD17" s="42">
        <f>IF(AB17="","",IF(AC17="","",IF(AB17=0,0,IF(AC17=0,0,(AC17-AB17)/AB17))))</f>
        <v>1.4101400392307582E-2</v>
      </c>
    </row>
    <row r="18" spans="1:30" ht="15" customHeight="1" x14ac:dyDescent="0.3">
      <c r="A18" s="45"/>
      <c r="B18" s="46" t="s">
        <v>11</v>
      </c>
      <c r="C18" s="47"/>
      <c r="D18" s="41">
        <f>IF(D17="","",D17+D15)</f>
        <v>266.32486856371986</v>
      </c>
      <c r="E18" s="41">
        <f>IF(E17="","",E17+E15)</f>
        <v>280.60945967402506</v>
      </c>
      <c r="F18" s="42">
        <f>IF(D18="","",IF(E18="","",IF(D18=0,0,IF(E18=0,0,(E18-D18)/D18))))</f>
        <v>5.3635964179167613E-2</v>
      </c>
      <c r="G18" s="43"/>
      <c r="H18" s="40">
        <f>IF(H17="","",H17+H15)</f>
        <v>1352.4426139713305</v>
      </c>
      <c r="I18" s="41">
        <f>IF(I17="","",I17+I15)</f>
        <v>1388.4825910939742</v>
      </c>
      <c r="J18" s="42">
        <f>IF(H18="","",IF(I18="","",IF(H18=0,0,IF(I18=0,0,(I18-H18)/H18))))</f>
        <v>2.6648063844140053E-2</v>
      </c>
      <c r="L18" s="44">
        <f>IF(L17="","",L17+L15)</f>
        <v>75.640584514977036</v>
      </c>
      <c r="M18" s="3">
        <f>IF(M17="","",M17+M15)</f>
        <v>73.687505696977041</v>
      </c>
      <c r="N18" s="42">
        <f>IF(L18="","",IF(M18="","",IF(L18=0,0,IF(M18=0,0,(M18-L18)/L18))))</f>
        <v>-2.5820514615580208E-2</v>
      </c>
      <c r="P18" s="44">
        <f>IF(P17="","",P17+P15)</f>
        <v>110.41146628959493</v>
      </c>
      <c r="Q18" s="3">
        <f>IF(Q17="","",Q17+Q15)</f>
        <v>112.19715833747054</v>
      </c>
      <c r="R18" s="42">
        <f>IF(P18="","",IF(Q18="","",IF(P18=0,0,IF(Q18=0,0,(Q18-P18)/P18))))</f>
        <v>1.6173067054394294E-2</v>
      </c>
      <c r="T18" s="44">
        <f>IF(T17="","",T17+T15)</f>
        <v>89.07592709608771</v>
      </c>
      <c r="U18" s="3">
        <f>IF(U17="","",U17+U15)</f>
        <v>85.098784745065259</v>
      </c>
      <c r="V18" s="42">
        <f>IF(T18="","",IF(U18="","",IF(T18=0,0,IF(U18=0,0,(U18-T18)/T18))))</f>
        <v>-4.464890212966563E-2</v>
      </c>
      <c r="X18" s="44">
        <f>IF(X17="","",X17+X15)</f>
        <v>140.9261225263036</v>
      </c>
      <c r="Y18" s="3">
        <f>IF(Y17="","",Y17+Y15)</f>
        <v>133.76136443630361</v>
      </c>
      <c r="Z18" s="42">
        <f>IF(X18="","",IF(Y18="","",IF(X18=0,0,IF(Y18=0,0,(Y18-X18)/X18))))</f>
        <v>-5.08405252451525E-2</v>
      </c>
      <c r="AB18" s="40">
        <f>IF(AB17="","",AB17+AB15)</f>
        <v>2034.821582962014</v>
      </c>
      <c r="AC18" s="41">
        <f>IF(AC17="","",AC17+AC15)</f>
        <v>2073.8368639838159</v>
      </c>
      <c r="AD18" s="42">
        <f>IF(AB18="","",IF(AC18="","",IF(AB18=0,0,IF(AC18=0,0,(AC18-AB18)/AB18))))</f>
        <v>1.9173809315020544E-2</v>
      </c>
    </row>
    <row r="19" spans="1:30" ht="15" customHeight="1" x14ac:dyDescent="0.3">
      <c r="A19" s="45"/>
      <c r="D19" s="40"/>
      <c r="E19" s="41"/>
      <c r="F19" s="42"/>
      <c r="G19" s="43"/>
      <c r="H19" s="40"/>
      <c r="I19" s="41"/>
      <c r="J19" s="42"/>
      <c r="L19" s="44"/>
      <c r="N19" s="42"/>
      <c r="P19" s="44"/>
      <c r="R19" s="42"/>
      <c r="T19" s="44"/>
      <c r="V19" s="42"/>
      <c r="X19" s="44"/>
      <c r="Z19" s="42"/>
      <c r="AB19" s="40"/>
      <c r="AC19" s="41"/>
      <c r="AD19" s="42"/>
    </row>
    <row r="20" spans="1:30" ht="15" customHeight="1" x14ac:dyDescent="0.3">
      <c r="A20" s="37" t="s">
        <v>14</v>
      </c>
      <c r="B20" s="38"/>
      <c r="C20" s="39"/>
      <c r="D20" s="40">
        <v>96.214814134730929</v>
      </c>
      <c r="E20" s="41">
        <v>101.77003113473093</v>
      </c>
      <c r="F20" s="42">
        <f>IF(D20="","",IF(E20="","",IF(D20=0,0,IF(E20=0,0,(E20-D20)/D20))))</f>
        <v>5.7737647263143406E-2</v>
      </c>
      <c r="G20" s="43"/>
      <c r="H20" s="40">
        <v>582.857734371996</v>
      </c>
      <c r="I20" s="41">
        <v>593.83131759615094</v>
      </c>
      <c r="J20" s="42">
        <f>IF(H20="","",IF(I20="","",IF(H20=0,0,IF(I20=0,0,(I20-H20)/H20))))</f>
        <v>1.8827207013008926E-2</v>
      </c>
      <c r="L20" s="44">
        <v>27.413159540977713</v>
      </c>
      <c r="M20" s="3">
        <v>26.693499540977712</v>
      </c>
      <c r="N20" s="42">
        <f>IF(L20="","",IF(M20="","",IF(L20=0,0,IF(M20=0,0,(M20-L20)/L20))))</f>
        <v>-2.6252355148053606E-2</v>
      </c>
      <c r="P20" s="44">
        <v>48.606851778025472</v>
      </c>
      <c r="Q20" s="3">
        <v>50.196506217795061</v>
      </c>
      <c r="R20" s="42">
        <f>IF(P20="","",IF(Q20="","",IF(P20=0,0,IF(Q20=0,0,(Q20-P20)/P20))))</f>
        <v>3.2704328332744462E-2</v>
      </c>
      <c r="T20" s="44">
        <v>32.627306179999998</v>
      </c>
      <c r="U20" s="3">
        <v>31.744441361049944</v>
      </c>
      <c r="V20" s="42">
        <f>IF(T20="","",IF(U20="","",IF(T20=0,0,IF(U20=0,0,(U20-T20)/T20))))</f>
        <v>-2.7059077880331895E-2</v>
      </c>
      <c r="X20" s="44">
        <v>118.35822740874502</v>
      </c>
      <c r="Y20" s="3">
        <v>113.52822290874502</v>
      </c>
      <c r="Z20" s="42">
        <f>IF(X20="","",IF(Y20="","",IF(X20=0,0,IF(Y20=0,0,(Y20-X20)/X20))))</f>
        <v>-4.080835448236133E-2</v>
      </c>
      <c r="AB20" s="40">
        <v>906.07809341447512</v>
      </c>
      <c r="AC20" s="41">
        <v>917.76401875944953</v>
      </c>
      <c r="AD20" s="42">
        <f>IF(AB20="","",IF(AC20="","",IF(AB20=0,0,IF(AC20=0,0,(AC20-AB20)/AB20))))</f>
        <v>1.2897260655466276E-2</v>
      </c>
    </row>
    <row r="21" spans="1:30" ht="15" customHeight="1" x14ac:dyDescent="0.3">
      <c r="A21" s="45"/>
      <c r="B21" s="46" t="s">
        <v>11</v>
      </c>
      <c r="C21" s="47"/>
      <c r="D21" s="41">
        <f>IF(D20="","",D20+D18)</f>
        <v>362.5396826984508</v>
      </c>
      <c r="E21" s="41">
        <f>IF(E20="","",E20+E18)</f>
        <v>382.37949080875597</v>
      </c>
      <c r="F21" s="42">
        <f>IF(D21="","",IF(E21="","",IF(D21=0,0,IF(E21=0,0,(E21-D21)/D21))))</f>
        <v>5.4724514465930352E-2</v>
      </c>
      <c r="G21" s="43"/>
      <c r="H21" s="40">
        <f>IF(H20="","",H20+H18)</f>
        <v>1935.3003483433265</v>
      </c>
      <c r="I21" s="41">
        <f>IF(I20="","",I20+I18)</f>
        <v>1982.3139086901251</v>
      </c>
      <c r="J21" s="42">
        <f>IF(H21="","",IF(I21="","",IF(H21=0,0,IF(I21=0,0,(I21-H21)/H21))))</f>
        <v>2.4292642941465697E-2</v>
      </c>
      <c r="L21" s="44">
        <f>IF(L20="","",L20+L18)</f>
        <v>103.05374405595475</v>
      </c>
      <c r="M21" s="3">
        <f>IF(M20="","",M20+M18)</f>
        <v>100.38100523795475</v>
      </c>
      <c r="N21" s="42">
        <f>IF(L21="","",IF(M21="","",IF(L21=0,0,IF(M21=0,0,(M21-L21)/L21))))</f>
        <v>-2.5935387816174743E-2</v>
      </c>
      <c r="P21" s="44">
        <f>IF(P20="","",P20+P18)</f>
        <v>159.01831806762038</v>
      </c>
      <c r="Q21" s="3">
        <f>IF(Q20="","",Q20+Q18)</f>
        <v>162.39366455526562</v>
      </c>
      <c r="R21" s="42">
        <f>IF(P21="","",IF(Q21="","",IF(P21=0,0,IF(Q21=0,0,(Q21-P21)/P21))))</f>
        <v>2.1226148840348763E-2</v>
      </c>
      <c r="T21" s="44">
        <f>IF(T20="","",T20+T18)</f>
        <v>121.7032332760877</v>
      </c>
      <c r="U21" s="3">
        <f>IF(U20="","",U20+U18)</f>
        <v>116.8432261061152</v>
      </c>
      <c r="V21" s="42">
        <f>IF(T21="","",IF(U21="","",IF(T21=0,0,IF(U21=0,0,(U21-T21)/T21))))</f>
        <v>-3.993326256951138E-2</v>
      </c>
      <c r="X21" s="44">
        <f>IF(X20="","",X20+X18)</f>
        <v>259.28434993504862</v>
      </c>
      <c r="Y21" s="3">
        <f>IF(Y20="","",Y20+Y18)</f>
        <v>247.28958734504863</v>
      </c>
      <c r="Z21" s="42">
        <f>IF(X21="","",IF(Y21="","",IF(X21=0,0,IF(Y21=0,0,(Y21-X21)/X21))))</f>
        <v>-4.6261035781776691E-2</v>
      </c>
      <c r="AB21" s="40">
        <f>IF(AB20="","",AB20+AB18)</f>
        <v>2940.899676376489</v>
      </c>
      <c r="AC21" s="41">
        <f>IF(AC20="","",AC20+AC18)</f>
        <v>2991.6008827432652</v>
      </c>
      <c r="AD21" s="42">
        <f>IF(AB21="","",IF(AC21="","",IF(AB21=0,0,IF(AC21=0,0,(AC21-AB21)/AB21))))</f>
        <v>1.7240032624725794E-2</v>
      </c>
    </row>
    <row r="22" spans="1:30" ht="15" customHeight="1" x14ac:dyDescent="0.3">
      <c r="A22" s="45"/>
      <c r="D22" s="40"/>
      <c r="E22" s="41"/>
      <c r="F22" s="42"/>
      <c r="G22" s="43"/>
      <c r="H22" s="40"/>
      <c r="I22" s="41"/>
      <c r="J22" s="42"/>
      <c r="L22" s="44"/>
      <c r="N22" s="42"/>
      <c r="P22" s="44"/>
      <c r="R22" s="42"/>
      <c r="T22" s="44"/>
      <c r="V22" s="42"/>
      <c r="X22" s="44"/>
      <c r="Z22" s="42"/>
      <c r="AB22" s="40"/>
      <c r="AC22" s="41"/>
      <c r="AD22" s="42"/>
    </row>
    <row r="23" spans="1:30" ht="15" customHeight="1" x14ac:dyDescent="0.3">
      <c r="A23" s="37" t="s">
        <v>15</v>
      </c>
      <c r="B23" s="38"/>
      <c r="C23" s="39"/>
      <c r="D23" s="40">
        <v>94.030086038226017</v>
      </c>
      <c r="E23" s="41">
        <v>95.448315398226057</v>
      </c>
      <c r="F23" s="42">
        <f>IF(D23="","",IF(E23="","",IF(D23=0,0,IF(E23=0,0,(E23-D23)/D23))))</f>
        <v>1.5082718944056781E-2</v>
      </c>
      <c r="G23" s="43"/>
      <c r="H23" s="40">
        <v>553.86670237426904</v>
      </c>
      <c r="I23" s="41">
        <v>554.96696745525151</v>
      </c>
      <c r="J23" s="42">
        <f>IF(H23="","",IF(I23="","",IF(H23=0,0,IF(I23=0,0,(I23-H23)/H23))))</f>
        <v>1.9865160268092374E-3</v>
      </c>
      <c r="L23" s="44">
        <v>25.709540295459348</v>
      </c>
      <c r="M23" s="3">
        <v>24.506591935459348</v>
      </c>
      <c r="N23" s="42">
        <f>IF(L23="","",IF(M23="","",IF(L23=0,0,IF(M23=0,0,(M23-L23)/L23))))</f>
        <v>-4.6789959920538041E-2</v>
      </c>
      <c r="P23" s="44">
        <v>46.69197304698892</v>
      </c>
      <c r="Q23" s="3">
        <v>48.023732650231274</v>
      </c>
      <c r="R23" s="42">
        <f>IF(P23="","",IF(Q23="","",IF(P23=0,0,IF(Q23=0,0,(Q23-P23)/P23))))</f>
        <v>2.8522238756158891E-2</v>
      </c>
      <c r="T23" s="44">
        <v>29.844461899999999</v>
      </c>
      <c r="U23" s="3">
        <v>29.525537204136906</v>
      </c>
      <c r="V23" s="42">
        <f>IF(T23="","",IF(U23="","",IF(T23=0,0,IF(U23=0,0,(U23-T23)/T23))))</f>
        <v>-1.0686227043788398E-2</v>
      </c>
      <c r="X23" s="44">
        <v>119.86295853705103</v>
      </c>
      <c r="Y23" s="3">
        <v>115.56009453705103</v>
      </c>
      <c r="Z23" s="42">
        <f>IF(X23="","",IF(Y23="","",IF(X23=0,0,IF(Y23=0,0,(Y23-X23)/X23))))</f>
        <v>-3.5898196177678483E-2</v>
      </c>
      <c r="AB23" s="40">
        <v>870.00572219199432</v>
      </c>
      <c r="AC23" s="41">
        <v>868.03123918035612</v>
      </c>
      <c r="AD23" s="42">
        <f>IF(AB23="","",IF(AC23="","",IF(AB23=0,0,IF(AC23=0,0,(AC23-AB23)/AB23))))</f>
        <v>-2.2695057759659961E-3</v>
      </c>
    </row>
    <row r="24" spans="1:30" ht="15" customHeight="1" x14ac:dyDescent="0.3">
      <c r="A24" s="45"/>
      <c r="B24" s="46" t="s">
        <v>11</v>
      </c>
      <c r="C24" s="47"/>
      <c r="D24" s="41">
        <f>IF(D23="","",D23+D21)</f>
        <v>456.56976873667679</v>
      </c>
      <c r="E24" s="41">
        <f>IF(E23="","",E23+E21)</f>
        <v>477.82780620698202</v>
      </c>
      <c r="F24" s="42">
        <f>IF(D24="","",IF(E24="","",IF(D24=0,0,IF(E24=0,0,(E24-D24)/D24))))</f>
        <v>4.6560326429684488E-2</v>
      </c>
      <c r="G24" s="43"/>
      <c r="H24" s="40">
        <f>IF(H23="","",H23+H21)</f>
        <v>2489.1670507175954</v>
      </c>
      <c r="I24" s="41">
        <f>IF(I23="","",I23+I21)</f>
        <v>2537.2808761453766</v>
      </c>
      <c r="J24" s="42">
        <f>IF(H24="","",IF(I24="","",IF(H24=0,0,IF(I24=0,0,(I24-H24)/H24))))</f>
        <v>1.9329287447345321E-2</v>
      </c>
      <c r="L24" s="44">
        <f>IF(L23="","",L23+L21)</f>
        <v>128.76328435141409</v>
      </c>
      <c r="M24" s="3">
        <f>IF(M23="","",M23+M21)</f>
        <v>124.88759717341409</v>
      </c>
      <c r="N24" s="42">
        <f>IF(L24="","",IF(M24="","",IF(L24=0,0,IF(M24=0,0,(M24-L24)/L24))))</f>
        <v>-3.0099319052958203E-2</v>
      </c>
      <c r="P24" s="44">
        <f>IF(P23="","",P23+P21)</f>
        <v>205.7102911146093</v>
      </c>
      <c r="Q24" s="3">
        <f>IF(Q23="","",Q23+Q21)</f>
        <v>210.41739720549688</v>
      </c>
      <c r="R24" s="42">
        <f>IF(P24="","",IF(Q24="","",IF(P24=0,0,IF(Q24=0,0,(Q24-P24)/P24))))</f>
        <v>2.2882210050760483E-2</v>
      </c>
      <c r="T24" s="44">
        <f>IF(T23="","",T23+T21)</f>
        <v>151.5476951760877</v>
      </c>
      <c r="U24" s="3">
        <f>IF(U23="","",U23+U21)</f>
        <v>146.36876331025209</v>
      </c>
      <c r="V24" s="42">
        <f>IF(T24="","",IF(U24="","",IF(T24=0,0,IF(U24=0,0,(U24-T24)/T24))))</f>
        <v>-3.4173610227579219E-2</v>
      </c>
      <c r="X24" s="44">
        <f>IF(X23="","",X23+X21)</f>
        <v>379.14730847209967</v>
      </c>
      <c r="Y24" s="3">
        <f>IF(Y23="","",Y23+Y21)</f>
        <v>362.84968188209967</v>
      </c>
      <c r="Z24" s="42">
        <f>IF(X24="","",IF(Y24="","",IF(X24=0,0,IF(Y24=0,0,(Y24-X24)/X24))))</f>
        <v>-4.2984946024479789E-2</v>
      </c>
      <c r="AB24" s="40">
        <f>IF(AB23="","",AB23+AB21)</f>
        <v>3810.9053985684832</v>
      </c>
      <c r="AC24" s="41">
        <f>IF(AC23="","",AC23+AC21)</f>
        <v>3859.6321219236215</v>
      </c>
      <c r="AD24" s="42">
        <f>IF(AB24="","",IF(AC24="","",IF(AB24=0,0,IF(AC24=0,0,(AC24-AB24)/AB24))))</f>
        <v>1.2786127772534553E-2</v>
      </c>
    </row>
    <row r="25" spans="1:30" ht="15" customHeight="1" x14ac:dyDescent="0.3">
      <c r="A25" s="45"/>
      <c r="D25" s="40"/>
      <c r="E25" s="41"/>
      <c r="F25" s="42"/>
      <c r="G25" s="43"/>
      <c r="H25" s="40"/>
      <c r="I25" s="41"/>
      <c r="J25" s="42"/>
      <c r="L25" s="44"/>
      <c r="N25" s="42"/>
      <c r="P25" s="44"/>
      <c r="R25" s="42"/>
      <c r="T25" s="44"/>
      <c r="V25" s="42"/>
      <c r="X25" s="44"/>
      <c r="Z25" s="42"/>
      <c r="AB25" s="40"/>
      <c r="AC25" s="41"/>
      <c r="AD25" s="42"/>
    </row>
    <row r="26" spans="1:30" ht="15" customHeight="1" x14ac:dyDescent="0.3">
      <c r="A26" s="37" t="s">
        <v>16</v>
      </c>
      <c r="B26" s="38"/>
      <c r="C26" s="39"/>
      <c r="D26" s="40">
        <v>93.793856139935272</v>
      </c>
      <c r="E26" s="41">
        <v>93.083506209935265</v>
      </c>
      <c r="F26" s="42">
        <f>IF(D26="","",IF(E26="","",IF(D26=0,0,IF(E26=0,0,(E26-D26)/D26))))</f>
        <v>-7.5735230348158806E-3</v>
      </c>
      <c r="G26" s="43"/>
      <c r="H26" s="40">
        <v>504.78817678524422</v>
      </c>
      <c r="I26" s="41">
        <v>503.7530963269441</v>
      </c>
      <c r="J26" s="42">
        <f>IF(H26="","",IF(I26="","",IF(H26=0,0,IF(I26=0,0,(I26-H26)/H26))))</f>
        <v>-2.0505243702260423E-3</v>
      </c>
      <c r="L26" s="44">
        <v>25.809963390634383</v>
      </c>
      <c r="M26" s="3">
        <v>23.734584320634383</v>
      </c>
      <c r="N26" s="42">
        <f>IF(L26="","",IF(M26="","",IF(L26=0,0,IF(M26=0,0,(M26-L26)/L26))))</f>
        <v>-8.040999665861942E-2</v>
      </c>
      <c r="P26" s="44">
        <v>43.562733718794433</v>
      </c>
      <c r="Q26" s="3">
        <v>43.7047506235211</v>
      </c>
      <c r="R26" s="42">
        <f>IF(P26="","",IF(Q26="","",IF(P26=0,0,IF(Q26=0,0,(Q26-P26)/P26))))</f>
        <v>3.2600549277603291E-3</v>
      </c>
      <c r="T26" s="44">
        <v>28.498555800000002</v>
      </c>
      <c r="U26" s="3">
        <v>27.794507479978705</v>
      </c>
      <c r="V26" s="42">
        <f>IF(T26="","",IF(U26="","",IF(T26=0,0,IF(U26=0,0,(U26-T26)/T26))))</f>
        <v>-2.4704701703561299E-2</v>
      </c>
      <c r="X26" s="44">
        <v>110.59900550052689</v>
      </c>
      <c r="Y26" s="3">
        <v>107.33917801052689</v>
      </c>
      <c r="Z26" s="42">
        <f>IF(X26="","",IF(Y26="","",IF(X26=0,0,IF(Y26=0,0,(Y26-X26)/X26))))</f>
        <v>-2.9474292967168341E-2</v>
      </c>
      <c r="AB26" s="40">
        <v>807.05229133513524</v>
      </c>
      <c r="AC26" s="41">
        <v>799.40962297154056</v>
      </c>
      <c r="AD26" s="42">
        <f>IF(AB26="","",IF(AC26="","",IF(AB26=0,0,IF(AC26=0,0,(AC26-AB26)/AB26))))</f>
        <v>-9.4698552319963589E-3</v>
      </c>
    </row>
    <row r="27" spans="1:30" ht="15" customHeight="1" x14ac:dyDescent="0.3">
      <c r="A27" s="45"/>
      <c r="B27" s="46" t="s">
        <v>11</v>
      </c>
      <c r="C27" s="47"/>
      <c r="D27" s="41">
        <f>IF(D26="","",D26+D24)</f>
        <v>550.36362487661211</v>
      </c>
      <c r="E27" s="41">
        <f>IF(E26="","",E26+E24)</f>
        <v>570.91131241691733</v>
      </c>
      <c r="F27" s="42">
        <f>IF(D27="","",IF(E27="","",IF(D27=0,0,IF(E27=0,0,(E27-D27)/D27))))</f>
        <v>3.7334748539952792E-2</v>
      </c>
      <c r="G27" s="43"/>
      <c r="H27" s="40">
        <f>IF(H26="","",H26+H24)</f>
        <v>2993.9552275028395</v>
      </c>
      <c r="I27" s="41">
        <f>IF(I26="","",I26+I24)</f>
        <v>3041.0339724723208</v>
      </c>
      <c r="J27" s="42">
        <f>IF(H27="","",IF(I27="","",IF(H27=0,0,IF(I27=0,0,(I27-H27)/H27))))</f>
        <v>1.5724598864074561E-2</v>
      </c>
      <c r="L27" s="44">
        <f>IF(L26="","",L26+L24)</f>
        <v>154.57324774204847</v>
      </c>
      <c r="M27" s="3">
        <f>IF(M26="","",M26+M24)</f>
        <v>148.62218149404848</v>
      </c>
      <c r="N27" s="42">
        <f>IF(L27="","",IF(M27="","",IF(L27=0,0,IF(M27=0,0,(M27-L27)/L27))))</f>
        <v>-3.8499975480434476E-2</v>
      </c>
      <c r="P27" s="44">
        <f>IF(P26="","",P26+P24)</f>
        <v>249.27302483340372</v>
      </c>
      <c r="Q27" s="3">
        <f>IF(Q26="","",Q26+Q24)</f>
        <v>254.12214782901799</v>
      </c>
      <c r="R27" s="42">
        <f>IF(P27="","",IF(Q27="","",IF(P27=0,0,IF(Q27=0,0,(Q27-P27)/P27))))</f>
        <v>1.9453059547277822E-2</v>
      </c>
      <c r="T27" s="44">
        <f>IF(T26="","",T26+T24)</f>
        <v>180.04625097608769</v>
      </c>
      <c r="U27" s="3">
        <f>IF(U26="","",U26+U24)</f>
        <v>174.1632707902308</v>
      </c>
      <c r="V27" s="42">
        <f>IF(T27="","",IF(U27="","",IF(T27=0,0,IF(U27=0,0,(U27-T27)/T27))))</f>
        <v>-3.2674827462184843E-2</v>
      </c>
      <c r="X27" s="44">
        <f>IF(X26="","",X26+X24)</f>
        <v>489.74631397262658</v>
      </c>
      <c r="Y27" s="3">
        <f>IF(Y26="","",Y26+Y24)</f>
        <v>470.18885989262657</v>
      </c>
      <c r="Z27" s="42">
        <f>IF(X27="","",IF(Y27="","",IF(X27=0,0,IF(Y27=0,0,(Y27-X27)/X27))))</f>
        <v>-3.9933846405821323E-2</v>
      </c>
      <c r="AB27" s="40">
        <f>IF(AB26="","",AB26+AB24)</f>
        <v>4617.9576899036183</v>
      </c>
      <c r="AC27" s="41">
        <f>IF(AC26="","",AC26+AC24)</f>
        <v>4659.0417448951621</v>
      </c>
      <c r="AD27" s="42">
        <f>IF(AB27="","",IF(AC27="","",IF(AB27=0,0,IF(AC27=0,0,(AC27-AB27)/AB27))))</f>
        <v>8.8965854064378073E-3</v>
      </c>
    </row>
    <row r="28" spans="1:30" ht="15" customHeight="1" x14ac:dyDescent="0.3">
      <c r="A28" s="45"/>
      <c r="D28" s="40"/>
      <c r="E28" s="41"/>
      <c r="F28" s="42"/>
      <c r="G28" s="43"/>
      <c r="H28" s="40"/>
      <c r="I28" s="41"/>
      <c r="J28" s="42"/>
      <c r="L28" s="44"/>
      <c r="N28" s="42"/>
      <c r="P28" s="44"/>
      <c r="R28" s="42"/>
      <c r="T28" s="44"/>
      <c r="V28" s="42"/>
      <c r="X28" s="44"/>
      <c r="Z28" s="42"/>
      <c r="AB28" s="40"/>
      <c r="AC28" s="41"/>
      <c r="AD28" s="42"/>
    </row>
    <row r="29" spans="1:30" ht="15" customHeight="1" x14ac:dyDescent="0.3">
      <c r="A29" s="37" t="s">
        <v>17</v>
      </c>
      <c r="B29" s="38"/>
      <c r="C29" s="39"/>
      <c r="D29" s="40">
        <v>88.566250400218081</v>
      </c>
      <c r="E29" s="41">
        <v>90.887629820218095</v>
      </c>
      <c r="F29" s="42">
        <f>IF(D29="","",IF(E29="","",IF(D29=0,0,IF(E29=0,0,(E29-D29)/D29))))</f>
        <v>2.6210654843239221E-2</v>
      </c>
      <c r="G29" s="43"/>
      <c r="H29" s="40">
        <v>447.41627167070482</v>
      </c>
      <c r="I29" s="41">
        <v>431.4706871848532</v>
      </c>
      <c r="J29" s="42">
        <f>IF(H29="","",IF(I29="","",IF(H29=0,0,IF(I29=0,0,(I29-H29)/H29))))</f>
        <v>-3.5639259221192224E-2</v>
      </c>
      <c r="L29" s="44">
        <v>24.41735770363233</v>
      </c>
      <c r="M29" s="3">
        <v>22.506970283632327</v>
      </c>
      <c r="N29" s="42">
        <f>IF(L29="","",IF(M29="","",IF(L29=0,0,IF(M29=0,0,(M29-L29)/L29))))</f>
        <v>-7.8238908697144297E-2</v>
      </c>
      <c r="P29" s="44">
        <v>40.277997312425121</v>
      </c>
      <c r="Q29" s="3">
        <v>39.229958684121364</v>
      </c>
      <c r="R29" s="42">
        <f>IF(P29="","",IF(Q29="","",IF(P29=0,0,IF(Q29=0,0,(Q29-P29)/P29))))</f>
        <v>-2.6020127569263585E-2</v>
      </c>
      <c r="T29" s="44">
        <v>27.23296246</v>
      </c>
      <c r="U29" s="3">
        <v>26.137050472264601</v>
      </c>
      <c r="V29" s="42">
        <f>IF(T29="","",IF(U29="","",IF(T29=0,0,IF(U29=0,0,(U29-T29)/T29))))</f>
        <v>-4.0242114288707408E-2</v>
      </c>
      <c r="X29" s="44">
        <v>99.308230648207044</v>
      </c>
      <c r="Y29" s="3">
        <v>98.017514638207032</v>
      </c>
      <c r="Z29" s="42">
        <f>IF(X29="","",IF(Y29="","",IF(X29=0,0,IF(Y29=0,0,(Y29-X29)/X29))))</f>
        <v>-1.2997069845824652E-2</v>
      </c>
      <c r="AB29" s="40">
        <v>727.21907019518733</v>
      </c>
      <c r="AC29" s="41">
        <v>708.24981108329655</v>
      </c>
      <c r="AD29" s="42">
        <f>IF(AB29="","",IF(AC29="","",IF(AB29=0,0,IF(AC29=0,0,(AC29-AB29)/AB29))))</f>
        <v>-2.6084655765145685E-2</v>
      </c>
    </row>
    <row r="30" spans="1:30" ht="15" customHeight="1" x14ac:dyDescent="0.3">
      <c r="A30" s="45"/>
      <c r="B30" s="46" t="s">
        <v>11</v>
      </c>
      <c r="C30" s="47"/>
      <c r="D30" s="41">
        <f>IF(D29="","",D29+D27)</f>
        <v>638.92987527683022</v>
      </c>
      <c r="E30" s="41">
        <f>IF(E29="","",E29+E27)</f>
        <v>661.79894223713541</v>
      </c>
      <c r="F30" s="42">
        <f>IF(D30="","",IF(E30="","",IF(D30=0,0,IF(E30=0,0,(E30-D30)/D30))))</f>
        <v>3.5792765129970906E-2</v>
      </c>
      <c r="G30" s="43"/>
      <c r="H30" s="40">
        <f>IF(H29="","",H29+H27)</f>
        <v>3441.3714991735442</v>
      </c>
      <c r="I30" s="41">
        <f>IF(I29="","",I29+I27)</f>
        <v>3472.5046596571738</v>
      </c>
      <c r="J30" s="42">
        <f>IF(H30="","",IF(I30="","",IF(H30=0,0,IF(I30=0,0,(I30-H30)/H30))))</f>
        <v>9.0467304942539063E-3</v>
      </c>
      <c r="L30" s="44">
        <f>IF(L29="","",L29+L27)</f>
        <v>178.99060544568079</v>
      </c>
      <c r="M30" s="3">
        <f>IF(M29="","",M29+M27)</f>
        <v>171.12915177768082</v>
      </c>
      <c r="N30" s="42">
        <f>IF(L30="","",IF(M30="","",IF(L30=0,0,IF(M30=0,0,(M30-L30)/L30))))</f>
        <v>-4.3921040707277363E-2</v>
      </c>
      <c r="P30" s="44">
        <f>IF(P29="","",P29+P27)</f>
        <v>289.55102214582882</v>
      </c>
      <c r="Q30" s="3">
        <f>IF(Q29="","",Q29+Q27)</f>
        <v>293.35210651313935</v>
      </c>
      <c r="R30" s="42">
        <f>IF(P30="","",IF(Q30="","",IF(P30=0,0,IF(Q30=0,0,(Q30-P30)/P30))))</f>
        <v>1.3127511480156865E-2</v>
      </c>
      <c r="T30" s="44">
        <f>IF(T29="","",T29+T27)</f>
        <v>207.2792134360877</v>
      </c>
      <c r="U30" s="3">
        <f>IF(U29="","",U29+U27)</f>
        <v>200.3003212624954</v>
      </c>
      <c r="V30" s="42">
        <f>IF(T30="","",IF(U30="","",IF(T30=0,0,IF(U30=0,0,(U30-T30)/T30))))</f>
        <v>-3.3669040218276228E-2</v>
      </c>
      <c r="X30" s="44">
        <f>IF(X29="","",X29+X27)</f>
        <v>589.05454462083367</v>
      </c>
      <c r="Y30" s="3">
        <f>IF(Y29="","",Y29+Y27)</f>
        <v>568.20637453083361</v>
      </c>
      <c r="Z30" s="42">
        <f>IF(X30="","",IF(Y30="","",IF(X30=0,0,IF(Y30=0,0,(Y30-X30)/X30))))</f>
        <v>-3.5392596968112242E-2</v>
      </c>
      <c r="AB30" s="40">
        <f>IF(AB29="","",AB29+AB27)</f>
        <v>5345.176760098806</v>
      </c>
      <c r="AC30" s="41">
        <f>IF(AC29="","",AC29+AC27)</f>
        <v>5367.2915559784587</v>
      </c>
      <c r="AD30" s="42">
        <f>IF(AB30="","",IF(AC30="","",IF(AB30=0,0,IF(AC30=0,0,(AC30-AB30)/AB30))))</f>
        <v>4.1373366816860853E-3</v>
      </c>
    </row>
    <row r="31" spans="1:30" ht="15" customHeight="1" x14ac:dyDescent="0.3">
      <c r="A31" s="45"/>
      <c r="D31" s="40"/>
      <c r="E31" s="41"/>
      <c r="F31" s="42"/>
      <c r="G31" s="43"/>
      <c r="H31" s="40"/>
      <c r="I31" s="41"/>
      <c r="J31" s="42"/>
      <c r="L31" s="44"/>
      <c r="N31" s="42"/>
      <c r="P31" s="44"/>
      <c r="R31" s="42"/>
      <c r="T31" s="44"/>
      <c r="V31" s="42"/>
      <c r="X31" s="44"/>
      <c r="Z31" s="42"/>
      <c r="AB31" s="40"/>
      <c r="AC31" s="41"/>
      <c r="AD31" s="42"/>
    </row>
    <row r="32" spans="1:30" ht="15" customHeight="1" x14ac:dyDescent="0.3">
      <c r="A32" s="37" t="s">
        <v>18</v>
      </c>
      <c r="B32" s="38"/>
      <c r="C32" s="39"/>
      <c r="D32" s="40">
        <v>77.669112031963877</v>
      </c>
      <c r="E32" s="41">
        <v>78.491278031963873</v>
      </c>
      <c r="F32" s="42">
        <f>IF(D32="","",IF(E32="","",IF(D32=0,0,IF(E32=0,0,(E32-D32)/D32))))</f>
        <v>1.0585495037739614E-2</v>
      </c>
      <c r="G32" s="43"/>
      <c r="H32" s="40">
        <v>356.91708401566592</v>
      </c>
      <c r="I32" s="41">
        <v>335.89000982478666</v>
      </c>
      <c r="J32" s="42">
        <f>IF(H32="","",IF(I32="","",IF(H32=0,0,IF(I32=0,0,(I32-H32)/H32))))</f>
        <v>-5.891305048865729E-2</v>
      </c>
      <c r="L32" s="44">
        <v>20.528717749712477</v>
      </c>
      <c r="M32" s="3">
        <v>19.406006749712478</v>
      </c>
      <c r="N32" s="42">
        <f>IF(L32="","",IF(M32="","",IF(L32=0,0,IF(M32=0,0,(M32-L32)/L32))))</f>
        <v>-5.4689777203241224E-2</v>
      </c>
      <c r="P32" s="44">
        <v>37.329840174912434</v>
      </c>
      <c r="Q32" s="3">
        <v>35.065125809177886</v>
      </c>
      <c r="R32" s="42">
        <f>IF(P32="","",IF(Q32="","",IF(P32=0,0,IF(Q32=0,0,(Q32-P32)/P32))))</f>
        <v>-6.0667668415482587E-2</v>
      </c>
      <c r="T32" s="44">
        <v>25.813851979999999</v>
      </c>
      <c r="U32" s="3">
        <v>24.046254944022362</v>
      </c>
      <c r="V32" s="42">
        <f>IF(T32="","",IF(U32="","",IF(T32=0,0,IF(U32=0,0,(U32-T32)/T32))))</f>
        <v>-6.8474749035794119E-2</v>
      </c>
      <c r="X32" s="44">
        <v>83.181495026038974</v>
      </c>
      <c r="Y32" s="3">
        <v>79.454337926038974</v>
      </c>
      <c r="Z32" s="42">
        <f>IF(X32="","",IF(Y32="","",IF(X32=0,0,IF(Y32=0,0,(Y32-X32)/X32))))</f>
        <v>-4.480752718898906E-2</v>
      </c>
      <c r="AB32" s="40">
        <v>601.44010097829369</v>
      </c>
      <c r="AC32" s="41">
        <v>572.35301328570222</v>
      </c>
      <c r="AD32" s="42">
        <f>IF(AB32="","",IF(AC32="","",IF(AB32=0,0,IF(AC32=0,0,(AC32-AB32)/AB32))))</f>
        <v>-4.8362401584594768E-2</v>
      </c>
    </row>
    <row r="33" spans="1:31" ht="15" customHeight="1" x14ac:dyDescent="0.3">
      <c r="A33" s="45"/>
      <c r="B33" s="46" t="s">
        <v>11</v>
      </c>
      <c r="C33" s="47"/>
      <c r="D33" s="41">
        <f>IF(D32="","",D32+D30)</f>
        <v>716.59898730879411</v>
      </c>
      <c r="E33" s="41">
        <f>IF(E32="","",E32+E30)</f>
        <v>740.29022026909934</v>
      </c>
      <c r="F33" s="42">
        <f>IF(D33="","",IF(E33="","",IF(D33=0,0,IF(E33=0,0,(E33-D33)/D33))))</f>
        <v>3.3060656489731118E-2</v>
      </c>
      <c r="G33" s="43"/>
      <c r="H33" s="40">
        <f>IF(H32="","",H32+H30)</f>
        <v>3798.2885831892099</v>
      </c>
      <c r="I33" s="41">
        <f>IF(I32="","",I32+I30)</f>
        <v>3808.3946694819606</v>
      </c>
      <c r="J33" s="42">
        <f>IF(H33="","",IF(I33="","",IF(H33=0,0,IF(I33=0,0,(I33-H33)/H33))))</f>
        <v>2.6606946974695499E-3</v>
      </c>
      <c r="L33" s="44">
        <f>IF(L32="","",L32+L30)</f>
        <v>199.51932319539327</v>
      </c>
      <c r="M33" s="3">
        <f>IF(M32="","",M32+M30)</f>
        <v>190.53515852739329</v>
      </c>
      <c r="N33" s="42">
        <f>IF(L33="","",IF(M33="","",IF(L33=0,0,IF(M33=0,0,(M33-L33)/L33))))</f>
        <v>-4.5029045428354848E-2</v>
      </c>
      <c r="P33" s="44">
        <f>IF(P32="","",P32+P30)</f>
        <v>326.88086232074124</v>
      </c>
      <c r="Q33" s="3">
        <f>IF(Q32="","",Q32+Q30)</f>
        <v>328.4172323223172</v>
      </c>
      <c r="R33" s="42">
        <f>IF(P33="","",IF(Q33="","",IF(P33=0,0,IF(Q33=0,0,(Q33-P33)/P33))))</f>
        <v>4.7000916195223666E-3</v>
      </c>
      <c r="T33" s="44">
        <f>IF(T32="","",T32+T30)</f>
        <v>233.09306541608771</v>
      </c>
      <c r="U33" s="3">
        <f>IF(U32="","",U32+U30)</f>
        <v>224.34657620651777</v>
      </c>
      <c r="V33" s="42">
        <f>IF(T33="","",IF(U33="","",IF(T33=0,0,IF(U33=0,0,(U33-T33)/T33))))</f>
        <v>-3.7523592535697439E-2</v>
      </c>
      <c r="X33" s="44">
        <f>IF(X32="","",X32+X30)</f>
        <v>672.23603964687265</v>
      </c>
      <c r="Y33" s="3">
        <f>IF(Y32="","",Y32+Y30)</f>
        <v>647.6607124568726</v>
      </c>
      <c r="Z33" s="42">
        <f>IF(X33="","",IF(Y33="","",IF(X33=0,0,IF(Y33=0,0,(Y33-X33)/X33))))</f>
        <v>-3.6557586533012325E-2</v>
      </c>
      <c r="AB33" s="40">
        <f>IF(AB32="","",AB32+AB30)</f>
        <v>5946.6168610771001</v>
      </c>
      <c r="AC33" s="41">
        <f>IF(AC32="","",AC32+AC30)</f>
        <v>5939.644569264161</v>
      </c>
      <c r="AD33" s="42">
        <f>IF(AB33="","",IF(AC33="","",IF(AB33=0,0,IF(AC33=0,0,(AC33-AB33)/AB33))))</f>
        <v>-1.1724804163146083E-3</v>
      </c>
    </row>
    <row r="34" spans="1:31" ht="15" customHeight="1" x14ac:dyDescent="0.3">
      <c r="A34" s="45"/>
      <c r="D34" s="40"/>
      <c r="E34" s="41"/>
      <c r="F34" s="42"/>
      <c r="G34" s="43"/>
      <c r="H34" s="40"/>
      <c r="I34" s="41"/>
      <c r="J34" s="42"/>
      <c r="L34" s="44"/>
      <c r="N34" s="42"/>
      <c r="P34" s="44"/>
      <c r="R34" s="42"/>
      <c r="T34" s="44"/>
      <c r="V34" s="42"/>
      <c r="X34" s="44"/>
      <c r="Z34" s="42"/>
      <c r="AB34" s="40"/>
      <c r="AC34" s="41"/>
      <c r="AD34" s="42"/>
    </row>
    <row r="35" spans="1:31" ht="15" customHeight="1" x14ac:dyDescent="0.3">
      <c r="A35" s="37" t="s">
        <v>19</v>
      </c>
      <c r="B35" s="38"/>
      <c r="C35" s="39"/>
      <c r="D35" s="40">
        <v>80.27118891541312</v>
      </c>
      <c r="E35" s="41">
        <v>82.98017491541313</v>
      </c>
      <c r="F35" s="42">
        <f>IF(D35="","",IF(E35="","",IF(D35=0,0,IF(E35=0,0,(E35-D35)/D35))))</f>
        <v>3.3747924212940733E-2</v>
      </c>
      <c r="G35" s="43"/>
      <c r="H35" s="40">
        <v>347.63767174399214</v>
      </c>
      <c r="I35" s="41">
        <v>346.00314459907617</v>
      </c>
      <c r="J35" s="42">
        <f>IF(H35="","",IF(I35="","",IF(H35=0,0,IF(I35=0,0,(I35-H35)/H35))))</f>
        <v>-4.7018124840039746E-3</v>
      </c>
      <c r="L35" s="44">
        <v>20.799198950214237</v>
      </c>
      <c r="M35" s="3">
        <v>20.357108950214236</v>
      </c>
      <c r="N35" s="42">
        <f>IF(L35="","",IF(M35="","",IF(L35=0,0,IF(M35=0,0,(M35-L35)/L35))))</f>
        <v>-2.1255145501430317E-2</v>
      </c>
      <c r="P35" s="44">
        <v>40.307405170224605</v>
      </c>
      <c r="Q35" s="3">
        <v>39.165637868356185</v>
      </c>
      <c r="R35" s="42">
        <f>IF(P35="","",IF(Q35="","",IF(P35=0,0,IF(Q35=0,0,(Q35-P35)/P35))))</f>
        <v>-2.8326489811153911E-2</v>
      </c>
      <c r="T35" s="44">
        <v>27.833832659999999</v>
      </c>
      <c r="U35" s="3">
        <v>26.978255392260472</v>
      </c>
      <c r="V35" s="42">
        <f>IF(T35="","",IF(U35="","",IF(T35=0,0,IF(U35=0,0,(U35-T35)/T35))))</f>
        <v>-3.0738751583035739E-2</v>
      </c>
      <c r="X35" s="44">
        <v>79.268782800413589</v>
      </c>
      <c r="Y35" s="3">
        <v>80.41006691041359</v>
      </c>
      <c r="Z35" s="42">
        <f>IF(X35="","",IF(Y35="","",IF(X35=0,0,IF(Y35=0,0,(Y35-X35)/X35))))</f>
        <v>1.4397648982116654E-2</v>
      </c>
      <c r="AB35" s="40">
        <v>596.11808024025765</v>
      </c>
      <c r="AC35" s="41">
        <v>595.89438863573378</v>
      </c>
      <c r="AD35" s="42">
        <f>IF(AB35="","",IF(AC35="","",IF(AB35=0,0,IF(AC35=0,0,(AC35-AB35)/AB35))))</f>
        <v>-3.7524713968367239E-4</v>
      </c>
    </row>
    <row r="36" spans="1:31" ht="15" customHeight="1" x14ac:dyDescent="0.3">
      <c r="A36" s="45"/>
      <c r="B36" s="46" t="s">
        <v>11</v>
      </c>
      <c r="C36" s="47"/>
      <c r="D36" s="41">
        <f>IF(D35="","",D35+D33)</f>
        <v>796.87017622420717</v>
      </c>
      <c r="E36" s="41">
        <f>IF(E35="","",E35+E33)</f>
        <v>823.27039518451249</v>
      </c>
      <c r="F36" s="42">
        <f>IF(D36="","",IF(E36="","",IF(D36=0,0,IF(E36=0,0,(E36-D36)/D36))))</f>
        <v>3.3129887085744526E-2</v>
      </c>
      <c r="G36" s="43"/>
      <c r="H36" s="40">
        <f>IF(H35="","",H35+H33)</f>
        <v>4145.9262549332025</v>
      </c>
      <c r="I36" s="41">
        <f>IF(I35="","",I35+I33)</f>
        <v>4154.3978140810368</v>
      </c>
      <c r="J36" s="42">
        <f>IF(H36="","",IF(I36="","",IF(H36=0,0,IF(I36=0,0,(I36-H36)/H36))))</f>
        <v>2.0433453532257371E-3</v>
      </c>
      <c r="L36" s="44">
        <f>IF(L35="","",L35+L33)</f>
        <v>220.31852214560752</v>
      </c>
      <c r="M36" s="3">
        <f>IF(M35="","",M35+M33)</f>
        <v>210.89226747760753</v>
      </c>
      <c r="N36" s="42">
        <f>IF(L36="","",IF(M36="","",IF(L36=0,0,IF(M36=0,0,(M36-L36)/L36))))</f>
        <v>-4.2784667290797343E-2</v>
      </c>
      <c r="P36" s="44">
        <f>IF(P35="","",P35+P33)</f>
        <v>367.18826749096587</v>
      </c>
      <c r="Q36" s="3">
        <f>IF(Q35="","",Q35+Q33)</f>
        <v>367.58287019067336</v>
      </c>
      <c r="R36" s="42">
        <f>IF(P36="","",IF(Q36="","",IF(P36=0,0,IF(Q36=0,0,(Q36-P36)/P36))))</f>
        <v>1.0746604253013055E-3</v>
      </c>
      <c r="T36" s="44">
        <f>IF(T35="","",T35+T33)</f>
        <v>260.9268980760877</v>
      </c>
      <c r="U36" s="3">
        <f>IF(U35="","",U35+U33)</f>
        <v>251.32483159877825</v>
      </c>
      <c r="V36" s="42">
        <f>IF(T36="","",IF(U36="","",IF(T36=0,0,IF(U36=0,0,(U36-T36)/T36))))</f>
        <v>-3.6799833777617801E-2</v>
      </c>
      <c r="X36" s="44">
        <f>IF(X35="","",X35+X33)</f>
        <v>751.50482244728619</v>
      </c>
      <c r="Y36" s="3">
        <f>IF(Y35="","",Y35+Y33)</f>
        <v>728.07077936728615</v>
      </c>
      <c r="Z36" s="42">
        <f>IF(X36="","",IF(Y36="","",IF(X36=0,0,IF(Y36=0,0,(Y36-X36)/X36))))</f>
        <v>-3.1182824620721316E-2</v>
      </c>
      <c r="AB36" s="40">
        <f>IF(AB35="","",AB35+AB33)</f>
        <v>6542.7349413173579</v>
      </c>
      <c r="AC36" s="41">
        <f>IF(AC35="","",AC35+AC33)</f>
        <v>6535.5389578998947</v>
      </c>
      <c r="AD36" s="42">
        <f>IF(AB36="","",IF(AC36="","",IF(AB36=0,0,IF(AC36=0,0,(AC36-AB36)/AB36))))</f>
        <v>-1.0998433349363611E-3</v>
      </c>
    </row>
    <row r="37" spans="1:31" ht="15" customHeight="1" x14ac:dyDescent="0.3">
      <c r="A37" s="45"/>
      <c r="D37" s="40"/>
      <c r="E37" s="41"/>
      <c r="F37" s="42"/>
      <c r="G37" s="43"/>
      <c r="H37" s="40"/>
      <c r="I37" s="41"/>
      <c r="J37" s="42"/>
      <c r="L37" s="44"/>
      <c r="N37" s="42"/>
      <c r="P37" s="44"/>
      <c r="R37" s="42"/>
      <c r="T37" s="44"/>
      <c r="V37" s="42"/>
      <c r="X37" s="44"/>
      <c r="Z37" s="42"/>
      <c r="AB37" s="40"/>
      <c r="AC37" s="41"/>
      <c r="AD37" s="42"/>
    </row>
    <row r="38" spans="1:31" ht="15" customHeight="1" x14ac:dyDescent="0.3">
      <c r="A38" s="37" t="s">
        <v>20</v>
      </c>
      <c r="B38" s="38"/>
      <c r="C38" s="39"/>
      <c r="D38" s="40">
        <v>78.294368229888676</v>
      </c>
      <c r="E38" s="41">
        <v>80.766042229888683</v>
      </c>
      <c r="F38" s="42">
        <f>IF(D38="","",IF(E38="","",IF(D38=0,0,IF(E38=0,0,(E38-D38)/D38))))</f>
        <v>3.1568988368903553E-2</v>
      </c>
      <c r="G38" s="43"/>
      <c r="H38" s="40">
        <v>353.78937644935974</v>
      </c>
      <c r="I38" s="41">
        <v>357.78627468384701</v>
      </c>
      <c r="J38" s="42">
        <f>IF(H38="","",IF(I38="","",IF(H38=0,0,IF(I38=0,0,(I38-H38)/H38))))</f>
        <v>1.1297394722815763E-2</v>
      </c>
      <c r="L38" s="44">
        <v>19.612778210367452</v>
      </c>
      <c r="M38" s="3">
        <v>20.273305210367454</v>
      </c>
      <c r="N38" s="42">
        <f>IF(L38="","",IF(M38="","",IF(L38=0,0,IF(M38=0,0,(M38-L38)/L38))))</f>
        <v>3.3678400526185662E-2</v>
      </c>
      <c r="P38" s="44">
        <v>39.539364351709494</v>
      </c>
      <c r="Q38" s="3">
        <v>37.019369142203544</v>
      </c>
      <c r="R38" s="42">
        <f>IF(P38="","",IF(Q38="","",IF(P38=0,0,IF(Q38=0,0,(Q38-P38)/P38))))</f>
        <v>-6.3733832114501288E-2</v>
      </c>
      <c r="T38" s="44">
        <v>26.701002163725434</v>
      </c>
      <c r="U38" s="3">
        <v>26.240497500797819</v>
      </c>
      <c r="V38" s="42">
        <f>IF(T38="","",IF(U38="","",IF(T38=0,0,IF(U38=0,0,(U38-T38)/T38))))</f>
        <v>-1.7246718310567104E-2</v>
      </c>
      <c r="X38" s="44">
        <v>73.899039444678834</v>
      </c>
      <c r="Y38" s="3">
        <v>71.945082934678837</v>
      </c>
      <c r="Z38" s="42">
        <f>IF(X38="","",IF(Y38="","",IF(X38=0,0,IF(Y38=0,0,(Y38-X38)/X38))))</f>
        <v>-2.6440891853036042E-2</v>
      </c>
      <c r="AB38" s="40">
        <v>591.83592884972961</v>
      </c>
      <c r="AC38" s="41">
        <v>594.0305717017834</v>
      </c>
      <c r="AD38" s="42">
        <f>IF(AB38="","",IF(AC38="","",IF(AB38=0,0,IF(AC38=0,0,(AC38-AB38)/AB38))))</f>
        <v>3.7081946956468424E-3</v>
      </c>
    </row>
    <row r="39" spans="1:31" ht="15" customHeight="1" x14ac:dyDescent="0.3">
      <c r="A39" s="45"/>
      <c r="B39" s="46" t="s">
        <v>11</v>
      </c>
      <c r="C39" s="47"/>
      <c r="D39" s="41">
        <f>IF(D38="","",D38+D36)</f>
        <v>875.1645444540959</v>
      </c>
      <c r="E39" s="41">
        <f>IF(E38="","",E38+E36)</f>
        <v>904.03643741440123</v>
      </c>
      <c r="F39" s="42">
        <f>IF(D39="","",IF(E39="","",IF(D39=0,0,IF(E39=0,0,(E39-D39)/D39))))</f>
        <v>3.2990245255324915E-2</v>
      </c>
      <c r="G39" s="43"/>
      <c r="H39" s="40">
        <f>IF(H38="","",H38+H36)</f>
        <v>4499.7156313825626</v>
      </c>
      <c r="I39" s="41">
        <f>IF(I38="","",I38+I36)</f>
        <v>4512.1840887648841</v>
      </c>
      <c r="J39" s="42">
        <f>IF(H39="","",IF(I39="","",IF(H39=0,0,IF(I39=0,0,(I39-H39)/H39))))</f>
        <v>2.7709434114818721E-3</v>
      </c>
      <c r="L39" s="44">
        <f>IF(L38="","",L38+L36)</f>
        <v>239.93130035597497</v>
      </c>
      <c r="M39" s="3">
        <f>IF(M38="","",M38+M36)</f>
        <v>231.16557268797499</v>
      </c>
      <c r="N39" s="42">
        <f>IF(L39="","",IF(M39="","",IF(L39=0,0,IF(M39=0,0,(M39-L39)/L39))))</f>
        <v>-3.6534323179154525E-2</v>
      </c>
      <c r="P39" s="44">
        <f>IF(P38="","",P38+P36)</f>
        <v>406.72763184267535</v>
      </c>
      <c r="Q39" s="3">
        <f>IF(Q38="","",Q38+Q36)</f>
        <v>404.60223933287693</v>
      </c>
      <c r="R39" s="42">
        <f>IF(P39="","",IF(Q39="","",IF(P39=0,0,IF(Q39=0,0,(Q39-P39)/P39))))</f>
        <v>-5.2255916328314053E-3</v>
      </c>
      <c r="T39" s="44">
        <f>IF(T38="","",T38+T36)</f>
        <v>287.62790023981313</v>
      </c>
      <c r="U39" s="3">
        <f>IF(U38="","",U38+U36)</f>
        <v>277.56532909957605</v>
      </c>
      <c r="V39" s="42">
        <f>IF(T39="","",IF(U39="","",IF(T39=0,0,IF(U39=0,0,(U39-T39)/T39))))</f>
        <v>-3.4984683794052299E-2</v>
      </c>
      <c r="X39" s="44">
        <f>IF(X38="","",X38+X36)</f>
        <v>825.40386189196499</v>
      </c>
      <c r="Y39" s="3">
        <f>IF(Y38="","",Y38+Y36)</f>
        <v>800.01586230196494</v>
      </c>
      <c r="Z39" s="42">
        <f>IF(X39="","",IF(Y39="","",IF(X39=0,0,IF(Y39=0,0,(Y39-X39)/X39))))</f>
        <v>-3.075827575098385E-2</v>
      </c>
      <c r="AB39" s="40">
        <f>IF(AB38="","",AB38+AB36)</f>
        <v>7134.5708701670874</v>
      </c>
      <c r="AC39" s="41">
        <f>IF(AC38="","",AC38+AC36)</f>
        <v>7129.5695296016784</v>
      </c>
      <c r="AD39" s="42">
        <f>IF(AB39="","",IF(AC39="","",IF(AB39=0,0,IF(AC39=0,0,(AC39-AB39)/AB39))))</f>
        <v>-7.0100089499733017E-4</v>
      </c>
    </row>
    <row r="40" spans="1:31" ht="15" customHeight="1" x14ac:dyDescent="0.3">
      <c r="A40" s="45"/>
      <c r="D40" s="40"/>
      <c r="E40" s="41"/>
      <c r="F40" s="42"/>
      <c r="G40" s="43"/>
      <c r="H40" s="40"/>
      <c r="I40" s="41"/>
      <c r="J40" s="42"/>
      <c r="L40" s="44"/>
      <c r="N40" s="42"/>
      <c r="P40" s="44"/>
      <c r="R40" s="42"/>
      <c r="T40" s="44"/>
      <c r="V40" s="42"/>
      <c r="X40" s="44"/>
      <c r="Z40" s="42"/>
      <c r="AB40" s="40"/>
      <c r="AC40" s="41"/>
      <c r="AD40" s="42"/>
    </row>
    <row r="41" spans="1:31" ht="15" customHeight="1" x14ac:dyDescent="0.3">
      <c r="A41" s="37" t="s">
        <v>21</v>
      </c>
      <c r="B41" s="38"/>
      <c r="C41" s="39"/>
      <c r="D41" s="40">
        <v>82.621633534510167</v>
      </c>
      <c r="E41" s="41">
        <v>84.124264259510156</v>
      </c>
      <c r="F41" s="42">
        <f>IF(D41="","",IF(E41="","",IF(D41=0,0,IF(E41=0,0,(E41-D41)/D41))))</f>
        <v>1.8186891988432499E-2</v>
      </c>
      <c r="G41" s="43"/>
      <c r="H41" s="40">
        <v>405.39524921311607</v>
      </c>
      <c r="I41" s="41">
        <v>387.37311737052005</v>
      </c>
      <c r="J41" s="42">
        <f>IF(H41="","",IF(I41="","",IF(H41=0,0,IF(I41=0,0,(I41-H41)/H41))))</f>
        <v>-4.445570558011596E-2</v>
      </c>
      <c r="L41" s="44">
        <v>20.993019114418335</v>
      </c>
      <c r="M41" s="3">
        <v>21.478207389418333</v>
      </c>
      <c r="N41" s="42">
        <f>IF(L41="","",IF(M41="","",IF(L41=0,0,IF(M41=0,0,(M41-L41)/L41))))</f>
        <v>2.3111886496914768E-2</v>
      </c>
      <c r="P41" s="44">
        <v>38.817439326768984</v>
      </c>
      <c r="Q41" s="3">
        <v>35.904391181825012</v>
      </c>
      <c r="R41" s="42">
        <f>IF(P41="","",IF(Q41="","",IF(P41=0,0,IF(Q41=0,0,(Q41-P41)/P41))))</f>
        <v>-7.5044830248117311E-2</v>
      </c>
      <c r="T41" s="44">
        <v>28.382888098434581</v>
      </c>
      <c r="U41" s="3">
        <v>27.322526300697596</v>
      </c>
      <c r="V41" s="42">
        <f>IF(T41="","",IF(U41="","",IF(T41=0,0,IF(U41=0,0,(U41-T41)/T41))))</f>
        <v>-3.7359193118739288E-2</v>
      </c>
      <c r="X41" s="44">
        <v>68.849716015000325</v>
      </c>
      <c r="Y41" s="3">
        <v>64.139264305000324</v>
      </c>
      <c r="Z41" s="42">
        <f>IF(X41="","",IF(Y41="","",IF(X41=0,0,IF(Y41=0,0,(Y41-X41)/X41))))</f>
        <v>-6.8416429037611901E-2</v>
      </c>
      <c r="AB41" s="40">
        <v>645.05994530224848</v>
      </c>
      <c r="AC41" s="41">
        <v>620.34177080697145</v>
      </c>
      <c r="AD41" s="42">
        <f>IF(AB41="","",IF(AC41="","",IF(AB41=0,0,IF(AC41=0,0,(AC41-AB41)/AB41))))</f>
        <v>-3.831918982924154E-2</v>
      </c>
    </row>
    <row r="42" spans="1:31" ht="15" customHeight="1" x14ac:dyDescent="0.3">
      <c r="A42" s="45"/>
      <c r="B42" s="46" t="s">
        <v>11</v>
      </c>
      <c r="C42" s="47"/>
      <c r="D42" s="41">
        <f>IF(D41="","",D41+D39)</f>
        <v>957.78617798860603</v>
      </c>
      <c r="E42" s="41">
        <f>IF(E41="","",E41+E39)</f>
        <v>988.16070167391138</v>
      </c>
      <c r="F42" s="42">
        <f>IF(D42="","",IF(E42="","",IF(D42=0,0,IF(E42=0,0,(E42-D42)/D42))))</f>
        <v>3.1713261668792521E-2</v>
      </c>
      <c r="G42" s="43"/>
      <c r="H42" s="40">
        <f>IF(H41="","",H41+H39)</f>
        <v>4905.1108805956783</v>
      </c>
      <c r="I42" s="41">
        <f>IF(I41="","",I41+I39)</f>
        <v>4899.5572061354042</v>
      </c>
      <c r="J42" s="42">
        <f>IF(H42="","",IF(I42="","",IF(H42=0,0,IF(I42=0,0,(I42-H42)/H42))))</f>
        <v>-1.132222001799006E-3</v>
      </c>
      <c r="L42" s="44">
        <f>IF(L41="","",L41+L39)</f>
        <v>260.9243194703933</v>
      </c>
      <c r="M42" s="3">
        <f>IF(M41="","",M41+M39)</f>
        <v>252.64378007739333</v>
      </c>
      <c r="N42" s="42">
        <f>IF(L42="","",IF(M42="","",IF(L42=0,0,IF(M42=0,0,(M42-L42)/L42))))</f>
        <v>-3.1735406687300183E-2</v>
      </c>
      <c r="P42" s="44">
        <f>IF(P41="","",P41+P39)</f>
        <v>445.54507116944433</v>
      </c>
      <c r="Q42" s="3">
        <f>IF(Q41="","",Q41+Q39)</f>
        <v>440.50663051470195</v>
      </c>
      <c r="R42" s="42">
        <f>IF(P42="","",IF(Q42="","",IF(P42=0,0,IF(Q42=0,0,(Q42-P42)/P42))))</f>
        <v>-1.1308487021341584E-2</v>
      </c>
      <c r="T42" s="44">
        <f>IF(T41="","",T41+T39)</f>
        <v>316.01078833824772</v>
      </c>
      <c r="U42" s="3">
        <f>IF(U41="","",U41+U39)</f>
        <v>304.88785540027362</v>
      </c>
      <c r="V42" s="42">
        <f>IF(T42="","",IF(U42="","",IF(T42=0,0,IF(U42=0,0,(U42-T42)/T42))))</f>
        <v>-3.519795319794105E-2</v>
      </c>
      <c r="X42" s="44">
        <f>IF(X41="","",X41+X39)</f>
        <v>894.25357790696535</v>
      </c>
      <c r="Y42" s="3">
        <f>IF(Y41="","",Y41+Y39)</f>
        <v>864.15512660696527</v>
      </c>
      <c r="Z42" s="42">
        <f>IF(X42="","",IF(Y42="","",IF(X42=0,0,IF(Y42=0,0,(Y42-X42)/X42))))</f>
        <v>-3.3657624686776938E-2</v>
      </c>
      <c r="AB42" s="40">
        <f>IF(AB41="","",AB41+AB39)</f>
        <v>7779.6308154693361</v>
      </c>
      <c r="AC42" s="41">
        <f>IF(AC41="","",AC41+AC39)</f>
        <v>7749.9113004086503</v>
      </c>
      <c r="AD42" s="42">
        <f>IF(AB42="","",IF(AC42="","",IF(AB42=0,0,IF(AC42=0,0,(AC42-AB42)/AB42))))</f>
        <v>-3.8201703609881217E-3</v>
      </c>
    </row>
    <row r="43" spans="1:31" ht="15" customHeight="1" x14ac:dyDescent="0.3">
      <c r="A43" s="45"/>
      <c r="D43" s="40"/>
      <c r="E43" s="41"/>
      <c r="F43" s="42"/>
      <c r="G43" s="43"/>
      <c r="H43" s="40"/>
      <c r="I43" s="41"/>
      <c r="J43" s="42"/>
      <c r="L43" s="44"/>
      <c r="N43" s="42"/>
      <c r="P43" s="44"/>
      <c r="R43" s="42"/>
      <c r="T43" s="44"/>
      <c r="V43" s="42"/>
      <c r="X43" s="44"/>
      <c r="Z43" s="42"/>
      <c r="AB43" s="40"/>
      <c r="AC43" s="41"/>
      <c r="AD43" s="42"/>
    </row>
    <row r="44" spans="1:31" ht="15" customHeight="1" x14ac:dyDescent="0.3">
      <c r="A44" s="37" t="s">
        <v>22</v>
      </c>
      <c r="B44" s="38"/>
      <c r="C44" s="39"/>
      <c r="D44" s="40">
        <v>82.448560620983173</v>
      </c>
      <c r="E44" s="41">
        <v>83.126807620983172</v>
      </c>
      <c r="F44" s="42">
        <f>IF(D44="","",IF(E44="","",IF(D44=0,0,IF(E44=0,0,(E44-D44)/D44))))</f>
        <v>8.2263049214152673E-3</v>
      </c>
      <c r="G44" s="43"/>
      <c r="H44" s="40">
        <v>391.24299107527366</v>
      </c>
      <c r="I44" s="41">
        <v>366.13464273873734</v>
      </c>
      <c r="J44" s="42">
        <f>IF(H44="","",IF(I44="","",IF(H44=0,0,IF(I44=0,0,(I44-H44)/H44))))</f>
        <v>-6.4175841891837421E-2</v>
      </c>
      <c r="L44" s="44">
        <v>21.182327898875201</v>
      </c>
      <c r="M44" s="3">
        <v>22.0837278988752</v>
      </c>
      <c r="N44" s="42">
        <f>IF(L44="","",IF(M44="","",IF(L44=0,0,IF(M44=0,0,(M44-L44)/L44))))</f>
        <v>4.2554340783661646E-2</v>
      </c>
      <c r="P44" s="44">
        <v>33.259612660917668</v>
      </c>
      <c r="Q44" s="3">
        <v>30.730063837617532</v>
      </c>
      <c r="R44" s="42">
        <f>IF(P44="","",IF(Q44="","",IF(P44=0,0,IF(Q44=0,0,(Q44-P44)/P44))))</f>
        <v>-7.605466873859687E-2</v>
      </c>
      <c r="T44" s="44">
        <v>28.117801312191535</v>
      </c>
      <c r="U44" s="3">
        <v>26.343646231207064</v>
      </c>
      <c r="V44" s="42">
        <f>IF(T44="","",IF(U44="","",IF(T44=0,0,IF(U44=0,0,(U44-T44)/T44))))</f>
        <v>-6.3097219490459197E-2</v>
      </c>
      <c r="X44" s="44">
        <v>40.056299835807835</v>
      </c>
      <c r="Y44" s="3">
        <v>36.689786745807844</v>
      </c>
      <c r="Z44" s="42">
        <f>IF(X44="","",IF(Y44="","",IF(X44=0,0,IF(Y44=0,0,(Y44-X44)/X44))))</f>
        <v>-8.4044534912097346E-2</v>
      </c>
      <c r="AB44" s="40">
        <v>596.30759340404904</v>
      </c>
      <c r="AC44" s="41">
        <v>565.10867507322814</v>
      </c>
      <c r="AD44" s="42">
        <f>IF(AB44="","",IF(AC44="","",IF(AB44=0,0,IF(AC44=0,0,(AC44-AB44)/AB44))))</f>
        <v>-5.2320176157275571E-2</v>
      </c>
    </row>
    <row r="45" spans="1:31" ht="15" customHeight="1" x14ac:dyDescent="0.3">
      <c r="A45" s="45"/>
      <c r="B45" s="46" t="s">
        <v>11</v>
      </c>
      <c r="C45" s="47"/>
      <c r="D45" s="41">
        <f>IF(D44="","",D44+D42)</f>
        <v>1040.2347386095892</v>
      </c>
      <c r="E45" s="41">
        <f>IF(E44="","",E44+E42)</f>
        <v>1071.2875092948946</v>
      </c>
      <c r="F45" s="42">
        <f>IF(D45="","",IF(E45="","",IF(D45=0,0,IF(E45=0,0,(E45-D45)/D45))))</f>
        <v>2.9851695519043639E-2</v>
      </c>
      <c r="G45" s="43"/>
      <c r="H45" s="40">
        <f>IF(H44="","",H44+H42)</f>
        <v>5296.3538716709518</v>
      </c>
      <c r="I45" s="41">
        <f>IF(I44="","",I44+I42)</f>
        <v>5265.6918488741412</v>
      </c>
      <c r="J45" s="42">
        <f>IF(H45="","",IF(I45="","",IF(H45=0,0,IF(I45=0,0,(I45-H45)/H45))))</f>
        <v>-5.7892700411909916E-3</v>
      </c>
      <c r="L45" s="44">
        <f>IF(L44="","",L44+L42)</f>
        <v>282.1066473692685</v>
      </c>
      <c r="M45" s="3">
        <f>IF(M44="","",M44+M42)</f>
        <v>274.72750797626856</v>
      </c>
      <c r="N45" s="42">
        <f>IF(L45="","",IF(M45="","",IF(L45=0,0,IF(M45=0,0,(M45-L45)/L45))))</f>
        <v>-2.6157268755673417E-2</v>
      </c>
      <c r="P45" s="44">
        <f>IF(P44="","",P44+P42)</f>
        <v>478.80468383036202</v>
      </c>
      <c r="Q45" s="3">
        <f>IF(Q44="","",Q44+Q42)</f>
        <v>471.23669435231949</v>
      </c>
      <c r="R45" s="42">
        <f>IF(P45="","",IF(Q45="","",IF(P45=0,0,IF(Q45=0,0,(Q45-P45)/P45))))</f>
        <v>-1.5806005525050029E-2</v>
      </c>
      <c r="T45" s="44">
        <f>IF(T44="","",T44+T42)</f>
        <v>344.12858965043927</v>
      </c>
      <c r="U45" s="3">
        <f>IF(U44="","",U44+U42)</f>
        <v>331.23150163148068</v>
      </c>
      <c r="V45" s="42">
        <f>IF(T45="","",IF(U45="","",IF(T45=0,0,IF(U45=0,0,(U45-T45)/T45))))</f>
        <v>-3.7477525572807695E-2</v>
      </c>
      <c r="X45" s="44">
        <f>IF(X44="","",X44+X42)</f>
        <v>934.30987774277321</v>
      </c>
      <c r="Y45" s="3">
        <f>IF(Y44="","",Y44+Y42)</f>
        <v>900.84491335277312</v>
      </c>
      <c r="Z45" s="42">
        <f>IF(X45="","",IF(Y45="","",IF(X45=0,0,IF(Y45=0,0,(Y45-X45)/X45))))</f>
        <v>-3.5817842866918082E-2</v>
      </c>
      <c r="AB45" s="40">
        <f>IF(AB44="","",AB44+AB42)</f>
        <v>8375.9384088733859</v>
      </c>
      <c r="AC45" s="41">
        <f>IF(AC44="","",AC44+AC42)</f>
        <v>8315.0199754818786</v>
      </c>
      <c r="AD45" s="42">
        <f>IF(AB45="","",IF(AC45="","",IF(AB45=0,0,IF(AC45=0,0,(AC45-AB45)/AB45))))</f>
        <v>-7.273027858821275E-3</v>
      </c>
    </row>
    <row r="46" spans="1:31" x14ac:dyDescent="0.3">
      <c r="D46" s="44"/>
      <c r="F46" s="48"/>
      <c r="H46" s="44"/>
      <c r="J46" s="48"/>
      <c r="L46" s="44"/>
      <c r="N46" s="48"/>
      <c r="P46" s="44"/>
      <c r="R46" s="48"/>
      <c r="T46" s="44"/>
      <c r="V46" s="48"/>
      <c r="X46" s="44"/>
      <c r="Z46" s="48"/>
      <c r="AB46" s="44"/>
      <c r="AD46" s="48"/>
    </row>
    <row r="47" spans="1:31" s="56" customFormat="1" ht="24" customHeight="1" x14ac:dyDescent="0.3">
      <c r="A47" s="49" t="s">
        <v>23</v>
      </c>
      <c r="B47" s="50"/>
      <c r="C47" s="51"/>
      <c r="D47" s="52">
        <f>D45</f>
        <v>1040.2347386095892</v>
      </c>
      <c r="E47" s="53">
        <f>E45</f>
        <v>1071.2875092948946</v>
      </c>
      <c r="F47" s="54">
        <f>IF(D47="","",IF(E47="","",IF(D47=0,0,IF(E47=0,0,(E47-D47)/D47))))</f>
        <v>2.9851695519043639E-2</v>
      </c>
      <c r="G47" s="55"/>
      <c r="H47" s="52">
        <f>H45</f>
        <v>5296.3538716709518</v>
      </c>
      <c r="I47" s="53">
        <f>I45</f>
        <v>5265.6918488741412</v>
      </c>
      <c r="J47" s="54">
        <f>IF(H47="","",IF(I47="","",IF(H47=0,0,IF(I47=0,0,(I47-H47)/H47))))</f>
        <v>-5.7892700411909916E-3</v>
      </c>
      <c r="K47" s="55"/>
      <c r="L47" s="52">
        <f>L45</f>
        <v>282.1066473692685</v>
      </c>
      <c r="M47" s="53">
        <f>M45</f>
        <v>274.72750797626856</v>
      </c>
      <c r="N47" s="54">
        <f>IF(L47="","",IF(M47="","",IF(L47=0,0,IF(M47=0,0,(M47-L47)/L47))))</f>
        <v>-2.6157268755673417E-2</v>
      </c>
      <c r="O47" s="55"/>
      <c r="P47" s="52">
        <f>P45</f>
        <v>478.80468383036202</v>
      </c>
      <c r="Q47" s="53">
        <f>Q45</f>
        <v>471.23669435231949</v>
      </c>
      <c r="R47" s="54">
        <f>IF(P47="","",IF(Q47="","",IF(P47=0,0,IF(Q47=0,0,(Q47-P47)/P47))))</f>
        <v>-1.5806005525050029E-2</v>
      </c>
      <c r="S47" s="55"/>
      <c r="T47" s="52">
        <f>T45</f>
        <v>344.12858965043927</v>
      </c>
      <c r="U47" s="53">
        <f>U45</f>
        <v>331.23150163148068</v>
      </c>
      <c r="V47" s="54">
        <f>IF(T47="","",IF(U47="","",IF(T47=0,0,IF(U47=0,0,(U47-T47)/T47))))</f>
        <v>-3.7477525572807695E-2</v>
      </c>
      <c r="W47" s="55"/>
      <c r="X47" s="52">
        <f>X45</f>
        <v>934.30987774277321</v>
      </c>
      <c r="Y47" s="53">
        <f>Y45</f>
        <v>900.84491335277312</v>
      </c>
      <c r="Z47" s="54">
        <f>IF(X47="","",IF(Y47="","",IF(X47=0,0,IF(Y47=0,0,(Y47-X47)/X47))))</f>
        <v>-3.5817842866918082E-2</v>
      </c>
      <c r="AA47" s="55"/>
      <c r="AB47" s="52">
        <f>AB45</f>
        <v>8375.9384088733859</v>
      </c>
      <c r="AC47" s="53">
        <f>AC45</f>
        <v>8315.0199754818786</v>
      </c>
      <c r="AD47" s="54">
        <f>IF(AB47="","",IF(AC47="","",IF(AB47=0,0,IF(AC47=0,0,(AC47-AB47)/AB47))))</f>
        <v>-7.273027858821275E-3</v>
      </c>
      <c r="AE47" s="55"/>
    </row>
    <row r="48" spans="1:31" x14ac:dyDescent="0.3">
      <c r="D48" s="57"/>
      <c r="E48" s="58"/>
      <c r="F48" s="59"/>
      <c r="G48" s="2"/>
      <c r="H48" s="57"/>
      <c r="I48" s="58"/>
      <c r="J48" s="59"/>
      <c r="K48" s="2"/>
      <c r="L48" s="57"/>
      <c r="M48" s="58"/>
      <c r="N48" s="59"/>
      <c r="O48" s="2"/>
      <c r="P48" s="57"/>
      <c r="Q48" s="58"/>
      <c r="R48" s="59"/>
      <c r="S48" s="2"/>
      <c r="T48" s="57"/>
      <c r="U48" s="58"/>
      <c r="V48" s="59"/>
      <c r="W48" s="2"/>
      <c r="X48" s="57"/>
      <c r="Y48" s="58"/>
      <c r="Z48" s="59"/>
      <c r="AA48" s="2"/>
      <c r="AB48" s="57"/>
      <c r="AC48" s="58"/>
      <c r="AD48" s="59"/>
      <c r="AE48" s="2"/>
    </row>
    <row r="49" spans="1:31" s="67" customFormat="1" ht="24.75" customHeight="1" x14ac:dyDescent="0.3">
      <c r="A49" s="60" t="s">
        <v>24</v>
      </c>
      <c r="B49" s="61"/>
      <c r="C49" s="62"/>
      <c r="D49" s="63">
        <f>IF(D47="","",(D47/$AB$47))</f>
        <v>0.12419321726477535</v>
      </c>
      <c r="E49" s="64">
        <f>IF(E47="","",(E47/$AC$47))</f>
        <v>0.12883763508130483</v>
      </c>
      <c r="F49" s="65"/>
      <c r="G49" s="66"/>
      <c r="H49" s="63">
        <f>IF(H47="","",(H47/$AB$47))</f>
        <v>0.63232961050191672</v>
      </c>
      <c r="I49" s="64">
        <f>IF(I47="","",(I47/$AC$47))</f>
        <v>0.63327470822690113</v>
      </c>
      <c r="J49" s="65"/>
      <c r="K49" s="66"/>
      <c r="L49" s="63">
        <f>IF(L47="","",(L47/$AB$47))</f>
        <v>3.3680601933558575E-2</v>
      </c>
      <c r="M49" s="64">
        <f>IF(M47="","",(M47/$AC$47))</f>
        <v>3.3039909559609608E-2</v>
      </c>
      <c r="N49" s="65"/>
      <c r="O49" s="66"/>
      <c r="P49" s="63">
        <f>IF(P47="","",(P47/$AB$47))</f>
        <v>5.716430332428437E-2</v>
      </c>
      <c r="Q49" s="64">
        <f>IF(Q47="","",(Q47/$AC$47))</f>
        <v>5.6672947959455745E-2</v>
      </c>
      <c r="R49" s="65"/>
      <c r="S49" s="66"/>
      <c r="T49" s="63">
        <f>IF(T47="","",(T47/$AB$47))</f>
        <v>4.1085377285710802E-2</v>
      </c>
      <c r="U49" s="64">
        <f>IF(U47="","",(U47/$AC$47))</f>
        <v>3.983532241752491E-2</v>
      </c>
      <c r="V49" s="65"/>
      <c r="W49" s="66"/>
      <c r="X49" s="63">
        <f>IF(X47="","",(X47/$AB$47))</f>
        <v>0.111546889689754</v>
      </c>
      <c r="Y49" s="64">
        <f>IF(Y47="","",(Y47/$AC$47))</f>
        <v>0.10833947675520367</v>
      </c>
      <c r="Z49" s="65"/>
      <c r="AA49" s="66"/>
      <c r="AB49" s="63">
        <f>IF(AB47="","",(AB47/$AB$47))</f>
        <v>1</v>
      </c>
      <c r="AC49" s="64">
        <f>IF(AC47="","",(AC47/$AC$47))</f>
        <v>1</v>
      </c>
      <c r="AD49" s="65"/>
      <c r="AE49" s="66"/>
    </row>
    <row r="50" spans="1:31" x14ac:dyDescent="0.3">
      <c r="A50" s="68" t="s">
        <v>25</v>
      </c>
      <c r="R50" s="3"/>
      <c r="T50" s="1"/>
      <c r="U50" s="1"/>
    </row>
    <row r="51" spans="1:31" x14ac:dyDescent="0.3">
      <c r="A51" s="68" t="s">
        <v>26</v>
      </c>
      <c r="R51" s="3"/>
      <c r="T51" s="1"/>
      <c r="U51" s="1"/>
    </row>
    <row r="52" spans="1:31" x14ac:dyDescent="0.3">
      <c r="A52" s="68" t="s">
        <v>27</v>
      </c>
      <c r="R52" s="3"/>
      <c r="T52" s="1"/>
      <c r="U52" s="1"/>
    </row>
    <row r="54" spans="1:31" x14ac:dyDescent="0.3">
      <c r="A54" s="1" t="s">
        <v>28</v>
      </c>
    </row>
    <row r="55" spans="1:31" x14ac:dyDescent="0.3">
      <c r="A55" s="1" t="s">
        <v>29</v>
      </c>
    </row>
  </sheetData>
  <mergeCells count="1">
    <mergeCell ref="P4:R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9365-E953-42C3-BDF6-E1CF0551CE9F}">
  <dimension ref="F35"/>
  <sheetViews>
    <sheetView showGridLines="0" topLeftCell="A4" zoomScaleNormal="100" workbookViewId="0">
      <selection activeCell="J35" sqref="J35"/>
    </sheetView>
  </sheetViews>
  <sheetFormatPr defaultColWidth="9.15234375" defaultRowHeight="13.5" x14ac:dyDescent="0.3"/>
  <sheetData>
    <row r="35" spans="6:6" x14ac:dyDescent="0.3">
      <c r="F35" t="str">
        <f>IF(D35="","",IF(E35="","",IF(D35=0,0,IF(E35=0,0,(E35-D35)/D35))))</f>
        <v/>
      </c>
    </row>
  </sheetData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National</vt:lpstr>
      <vt:lpstr>National by State</vt:lpstr>
      <vt:lpstr>National Graph</vt:lpstr>
      <vt:lpstr>'National by State'!Print_Area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2025-08-14T00:50:11Z</dcterms:created>
  <dcterms:modified xsi:type="dcterms:W3CDTF">2025-08-14T00:53:15Z</dcterms:modified>
</cp:coreProperties>
</file>