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71716A47-809A-42E9-AB82-B1667982FF6C}" xr6:coauthVersionLast="47" xr6:coauthVersionMax="47" xr10:uidLastSave="{00000000-0000-0000-0000-000000000000}"/>
  <bookViews>
    <workbookView xWindow="-110" yWindow="-110" windowWidth="19420" windowHeight="11500" xr2:uid="{F96D01DC-2FD4-45A6-8BDD-D1B48EA4D461}"/>
  </bookViews>
  <sheets>
    <sheet name="VIC" sheetId="2" r:id="rId1"/>
    <sheet name="VIC Monthly" sheetId="1" r:id="rId2"/>
    <sheet name="VIC Graphs" sheetId="3" r:id="rId3"/>
  </sheets>
  <definedNames>
    <definedName name="location" localSheetId="0">#REF!</definedName>
    <definedName name="location" localSheetId="2">#REF!</definedName>
    <definedName name="location" localSheetId="1">#REF!</definedName>
    <definedName name="location">#REF!</definedName>
    <definedName name="location2">#REF!</definedName>
    <definedName name="_xlnm.Print_Area" localSheetId="0">VIC!$A$1:$G$49</definedName>
    <definedName name="_xlnm.Print_Area" localSheetId="1">'VIC Monthly'!$A$1:$S$58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F47" i="2"/>
  <c r="E47" i="2"/>
  <c r="D47" i="2"/>
  <c r="G41" i="2"/>
  <c r="F41" i="2"/>
  <c r="E41" i="2"/>
  <c r="D41" i="2"/>
  <c r="G32" i="2"/>
  <c r="F32" i="2"/>
  <c r="E32" i="2"/>
  <c r="D32" i="2"/>
  <c r="G27" i="2"/>
  <c r="D26" i="2"/>
  <c r="F27" i="2"/>
  <c r="E27" i="2"/>
  <c r="D23" i="2"/>
  <c r="B23" i="2"/>
  <c r="G23" i="2"/>
  <c r="F23" i="2"/>
  <c r="E23" i="2"/>
  <c r="E15" i="2"/>
  <c r="E11" i="2"/>
  <c r="D11" i="2"/>
  <c r="D15" i="2"/>
  <c r="F15" i="2"/>
  <c r="G14" i="2"/>
  <c r="E14" i="2"/>
  <c r="R44" i="1"/>
  <c r="J44" i="1"/>
  <c r="F44" i="1"/>
  <c r="R41" i="1"/>
  <c r="N41" i="1"/>
  <c r="J41" i="1"/>
  <c r="F41" i="1"/>
  <c r="R38" i="1"/>
  <c r="N38" i="1"/>
  <c r="J38" i="1"/>
  <c r="F38" i="1"/>
  <c r="R35" i="1"/>
  <c r="N35" i="1"/>
  <c r="J35" i="1"/>
  <c r="F35" i="1"/>
  <c r="R32" i="1"/>
  <c r="N32" i="1"/>
  <c r="F32" i="1"/>
  <c r="R29" i="1"/>
  <c r="N29" i="1"/>
  <c r="J29" i="1"/>
  <c r="R26" i="1"/>
  <c r="N26" i="1"/>
  <c r="J26" i="1"/>
  <c r="F26" i="1"/>
  <c r="R23" i="1"/>
  <c r="J23" i="1"/>
  <c r="F23" i="1"/>
  <c r="R20" i="1"/>
  <c r="N20" i="1"/>
  <c r="J20" i="1"/>
  <c r="F20" i="1"/>
  <c r="R17" i="1"/>
  <c r="N17" i="1"/>
  <c r="L18" i="1"/>
  <c r="J17" i="1"/>
  <c r="F17" i="1"/>
  <c r="Q15" i="1"/>
  <c r="Q18" i="1" s="1"/>
  <c r="Q21" i="1" s="1"/>
  <c r="Q24" i="1" s="1"/>
  <c r="Q27" i="1" s="1"/>
  <c r="Q30" i="1" s="1"/>
  <c r="Q33" i="1" s="1"/>
  <c r="Q36" i="1" s="1"/>
  <c r="Q39" i="1" s="1"/>
  <c r="Q42" i="1" s="1"/>
  <c r="Q45" i="1" s="1"/>
  <c r="Q47" i="1" s="1"/>
  <c r="Q49" i="1" s="1"/>
  <c r="P15" i="1"/>
  <c r="P18" i="1" s="1"/>
  <c r="R18" i="1" s="1"/>
  <c r="R14" i="1"/>
  <c r="N14" i="1"/>
  <c r="J14" i="1"/>
  <c r="F14" i="1"/>
  <c r="Q12" i="1"/>
  <c r="P12" i="1"/>
  <c r="R12" i="1" s="1"/>
  <c r="M12" i="1"/>
  <c r="M15" i="1" s="1"/>
  <c r="M18" i="1" s="1"/>
  <c r="M21" i="1" s="1"/>
  <c r="M24" i="1" s="1"/>
  <c r="M27" i="1" s="1"/>
  <c r="M30" i="1" s="1"/>
  <c r="M33" i="1" s="1"/>
  <c r="M36" i="1" s="1"/>
  <c r="M39" i="1" s="1"/>
  <c r="M42" i="1" s="1"/>
  <c r="M45" i="1" s="1"/>
  <c r="M47" i="1" s="1"/>
  <c r="L12" i="1"/>
  <c r="L15" i="1" s="1"/>
  <c r="N15" i="1" s="1"/>
  <c r="E12" i="1"/>
  <c r="E15" i="1" s="1"/>
  <c r="E18" i="1" s="1"/>
  <c r="E21" i="1" s="1"/>
  <c r="E24" i="1" s="1"/>
  <c r="E27" i="1" s="1"/>
  <c r="E30" i="1" s="1"/>
  <c r="E33" i="1" s="1"/>
  <c r="E36" i="1" s="1"/>
  <c r="E39" i="1" s="1"/>
  <c r="E42" i="1" s="1"/>
  <c r="E45" i="1" s="1"/>
  <c r="E47" i="1" s="1"/>
  <c r="E49" i="1" s="1"/>
  <c r="R11" i="1"/>
  <c r="N11" i="1"/>
  <c r="I12" i="1"/>
  <c r="I15" i="1" s="1"/>
  <c r="I18" i="1" s="1"/>
  <c r="I21" i="1" s="1"/>
  <c r="I24" i="1" s="1"/>
  <c r="I27" i="1" s="1"/>
  <c r="I30" i="1" s="1"/>
  <c r="I33" i="1" s="1"/>
  <c r="I36" i="1" s="1"/>
  <c r="I39" i="1" s="1"/>
  <c r="I42" i="1" s="1"/>
  <c r="I45" i="1" s="1"/>
  <c r="I47" i="1" s="1"/>
  <c r="I49" i="1" s="1"/>
  <c r="H12" i="1"/>
  <c r="J12" i="1" s="1"/>
  <c r="F11" i="1"/>
  <c r="M49" i="1" l="1"/>
  <c r="P21" i="1"/>
  <c r="N18" i="1"/>
  <c r="L21" i="1"/>
  <c r="N21" i="1" s="1"/>
  <c r="F29" i="1"/>
  <c r="G26" i="2"/>
  <c r="G11" i="2"/>
  <c r="R15" i="1"/>
  <c r="J32" i="1"/>
  <c r="F26" i="2"/>
  <c r="N23" i="1"/>
  <c r="F11" i="2"/>
  <c r="D27" i="2"/>
  <c r="H15" i="1"/>
  <c r="N12" i="1"/>
  <c r="D14" i="2"/>
  <c r="D12" i="1"/>
  <c r="E26" i="2"/>
  <c r="J11" i="1"/>
  <c r="G15" i="2"/>
  <c r="N44" i="1"/>
  <c r="F14" i="2"/>
  <c r="F12" i="1" l="1"/>
  <c r="D15" i="1"/>
  <c r="J15" i="1"/>
  <c r="H18" i="1"/>
  <c r="L24" i="1"/>
  <c r="P24" i="1"/>
  <c r="R21" i="1"/>
  <c r="R24" i="1" l="1"/>
  <c r="P27" i="1"/>
  <c r="N24" i="1"/>
  <c r="L27" i="1"/>
  <c r="J18" i="1"/>
  <c r="H21" i="1"/>
  <c r="D18" i="1"/>
  <c r="F15" i="1"/>
  <c r="J21" i="1" l="1"/>
  <c r="H24" i="1"/>
  <c r="R27" i="1"/>
  <c r="P30" i="1"/>
  <c r="D21" i="1"/>
  <c r="F18" i="1"/>
  <c r="N27" i="1"/>
  <c r="L30" i="1"/>
  <c r="N30" i="1" l="1"/>
  <c r="L33" i="1"/>
  <c r="F21" i="1"/>
  <c r="D24" i="1"/>
  <c r="R30" i="1"/>
  <c r="P33" i="1"/>
  <c r="J24" i="1"/>
  <c r="H27" i="1"/>
  <c r="L36" i="1" l="1"/>
  <c r="N33" i="1"/>
  <c r="J27" i="1"/>
  <c r="H30" i="1"/>
  <c r="P36" i="1"/>
  <c r="R33" i="1"/>
  <c r="F24" i="1"/>
  <c r="D27" i="1"/>
  <c r="F27" i="1" l="1"/>
  <c r="D30" i="1"/>
  <c r="P39" i="1"/>
  <c r="R36" i="1"/>
  <c r="J30" i="1"/>
  <c r="H33" i="1"/>
  <c r="N36" i="1"/>
  <c r="L39" i="1"/>
  <c r="L42" i="1" l="1"/>
  <c r="N39" i="1"/>
  <c r="J33" i="1"/>
  <c r="H36" i="1"/>
  <c r="R39" i="1"/>
  <c r="P42" i="1"/>
  <c r="F30" i="1"/>
  <c r="D33" i="1"/>
  <c r="F33" i="1" l="1"/>
  <c r="D36" i="1"/>
  <c r="R42" i="1"/>
  <c r="P45" i="1"/>
  <c r="J36" i="1"/>
  <c r="H39" i="1"/>
  <c r="N42" i="1"/>
  <c r="L45" i="1"/>
  <c r="L47" i="1" l="1"/>
  <c r="N45" i="1"/>
  <c r="H42" i="1"/>
  <c r="J39" i="1"/>
  <c r="R45" i="1"/>
  <c r="P47" i="1"/>
  <c r="F36" i="1"/>
  <c r="D39" i="1"/>
  <c r="D42" i="1" l="1"/>
  <c r="F39" i="1"/>
  <c r="R47" i="1"/>
  <c r="P49" i="1"/>
  <c r="J42" i="1"/>
  <c r="H45" i="1"/>
  <c r="N47" i="1"/>
  <c r="L49" i="1"/>
  <c r="J45" i="1" l="1"/>
  <c r="H47" i="1"/>
  <c r="F42" i="1"/>
  <c r="D45" i="1"/>
  <c r="F45" i="1" l="1"/>
  <c r="D47" i="1"/>
  <c r="J47" i="1"/>
  <c r="H49" i="1"/>
  <c r="D49" i="1" l="1"/>
  <c r="F47" i="1"/>
</calcChain>
</file>

<file path=xl/sharedStrings.xml><?xml version="1.0" encoding="utf-8"?>
<sst xmlns="http://schemas.openxmlformats.org/spreadsheetml/2006/main" count="107" uniqueCount="48">
  <si>
    <t>Victoria Milk Production</t>
  </si>
  <si>
    <t>(million litres)</t>
  </si>
  <si>
    <t>Eastern</t>
  </si>
  <si>
    <t>Northern</t>
  </si>
  <si>
    <t>Western</t>
  </si>
  <si>
    <t>Total VIC</t>
  </si>
  <si>
    <t>Var%</t>
  </si>
  <si>
    <t>July</t>
  </si>
  <si>
    <t>YTD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</si>
  <si>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</si>
  <si>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</si>
  <si>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</si>
  <si>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</si>
  <si>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</si>
  <si>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</si>
  <si>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</si>
  <si>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</si>
  <si>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</si>
  <si>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</si>
  <si>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</si>
  <si>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Year Total</t>
  </si>
  <si>
    <t>% Share</t>
  </si>
  <si>
    <t xml:space="preserve">* These reports contain data based on a combination of voluntary direct reporting from processors, and data sourced from government agencies.  </t>
  </si>
  <si>
    <t>* Retrospective adjustments are possible if new or revised data is received.</t>
  </si>
  <si>
    <t>* Data provided by accounting periods is adjusted to calendar months using average daily volumes.</t>
  </si>
  <si>
    <t>All figures used are quoted in mass/volume measurements.</t>
  </si>
  <si>
    <t>Produced by the Economics, Data and Insights team at Dairy Australia</t>
  </si>
  <si>
    <t>Source: Dairy Manufacturers</t>
  </si>
  <si>
    <t>Milk production report (Litres '000s)</t>
  </si>
  <si>
    <t>Victoria</t>
  </si>
  <si>
    <t>Month</t>
  </si>
  <si>
    <t>Region Share</t>
  </si>
  <si>
    <t>Year To Date</t>
  </si>
  <si>
    <t>Total</t>
  </si>
  <si>
    <t>Average Milkfat &amp; Protein (%)</t>
  </si>
  <si>
    <t>Milkfat</t>
  </si>
  <si>
    <t>Protein</t>
  </si>
  <si>
    <t>24/25 by Region</t>
  </si>
  <si>
    <t>23/24</t>
  </si>
  <si>
    <t>24/25</t>
  </si>
  <si>
    <t>VIC</t>
  </si>
  <si>
    <t>June-23</t>
  </si>
  <si>
    <t>June-24</t>
  </si>
  <si>
    <t>June-25</t>
  </si>
  <si>
    <t>% change 24 &amp; 25</t>
  </si>
  <si>
    <t>2022/2023</t>
  </si>
  <si>
    <t>2023/2024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</si>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</sst>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10" x14ac:knownFonts="1">
    <font>
      <sz val="10"/>
      <name val="Verdana"/>
    </font>
    <font>
      <sz val="10"/>
      <name val="Verdana"/>
      <family val="2"/>
    </font>
    <font>
      <sz val="10"/>
      <color indexed="18"/>
      <name val="Verdana"/>
      <family val="2"/>
    </font>
    <font>
      <b/>
      <sz val="14"/>
      <color indexed="18"/>
      <name val="Verdana"/>
      <family val="2"/>
    </font>
    <font>
      <b/>
      <sz val="18"/>
      <color indexed="18"/>
      <name val="Verdana"/>
      <family val="2"/>
    </font>
    <font>
      <b/>
      <sz val="10"/>
      <color indexed="18"/>
      <name val="Verdana"/>
      <family val="2"/>
    </font>
    <font>
      <b/>
      <sz val="12"/>
      <color indexed="18"/>
      <name val="Verdana"/>
      <family val="2"/>
    </font>
    <font>
      <b/>
      <sz val="11"/>
      <color indexed="18"/>
      <name val="Verdana"/>
      <family val="2"/>
    </font>
    <font>
      <sz val="8"/>
      <color indexed="18"/>
      <name val="Verdana"/>
      <family val="2"/>
    </font>
    <font>
      <b/>
      <i/>
      <sz val="10"/>
      <color indexed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2"/>
      </left>
      <right/>
      <top style="thin">
        <color indexed="62"/>
      </top>
      <bottom style="thin">
        <color indexed="64"/>
      </bottom>
      <diagonal/>
    </border>
    <border>
      <left/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2"/>
      </top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 style="thin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/>
      <top/>
      <bottom style="thin">
        <color indexed="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4">
    <xf numFmtId="0" fontId="0" fillId="0" borderId="0" xfId="0"/>
    <xf numFmtId="0" fontId="2" fillId="0" borderId="0" xfId="3" applyFont="1"/>
    <xf numFmtId="0" fontId="2" fillId="0" borderId="0" xfId="3" applyFont="1" applyAlignment="1">
      <alignment horizontal="right"/>
    </xf>
    <xf numFmtId="164" fontId="2" fillId="2" borderId="0" xfId="3" applyNumberFormat="1" applyFont="1" applyFill="1"/>
    <xf numFmtId="165" fontId="2" fillId="2" borderId="0" xfId="3" applyNumberFormat="1" applyFont="1" applyFill="1"/>
    <xf numFmtId="0" fontId="2" fillId="2" borderId="0" xfId="3" applyFont="1" applyFill="1"/>
    <xf numFmtId="164" fontId="2" fillId="0" borderId="0" xfId="3" applyNumberFormat="1" applyFont="1"/>
    <xf numFmtId="165" fontId="2" fillId="0" borderId="0" xfId="3" applyNumberFormat="1" applyFont="1"/>
    <xf numFmtId="165" fontId="3" fillId="2" borderId="0" xfId="3" applyNumberFormat="1" applyFont="1" applyFill="1" applyAlignment="1">
      <alignment horizontal="center"/>
    </xf>
    <xf numFmtId="0" fontId="4" fillId="2" borderId="0" xfId="3" applyFont="1" applyFill="1" applyAlignment="1">
      <alignment horizontal="center"/>
    </xf>
    <xf numFmtId="165" fontId="5" fillId="2" borderId="0" xfId="3" applyNumberFormat="1" applyFont="1" applyFill="1" applyAlignment="1">
      <alignment horizontal="center"/>
    </xf>
    <xf numFmtId="164" fontId="4" fillId="2" borderId="0" xfId="3" applyNumberFormat="1" applyFont="1" applyFill="1" applyAlignment="1">
      <alignment horizontal="center"/>
    </xf>
    <xf numFmtId="165" fontId="5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164" fontId="5" fillId="0" borderId="1" xfId="3" applyNumberFormat="1" applyFont="1" applyBorder="1" applyAlignment="1">
      <alignment horizontal="center"/>
    </xf>
    <xf numFmtId="164" fontId="5" fillId="0" borderId="2" xfId="3" applyNumberFormat="1" applyFont="1" applyBorder="1" applyAlignment="1">
      <alignment horizontal="center"/>
    </xf>
    <xf numFmtId="165" fontId="5" fillId="0" borderId="3" xfId="3" applyNumberFormat="1" applyFont="1" applyBorder="1" applyAlignment="1">
      <alignment horizontal="center"/>
    </xf>
    <xf numFmtId="0" fontId="2" fillId="0" borderId="0" xfId="3" applyFont="1" applyAlignment="1">
      <alignment horizontal="center"/>
    </xf>
    <xf numFmtId="164" fontId="7" fillId="0" borderId="4" xfId="3" applyNumberFormat="1" applyFont="1" applyBorder="1" applyAlignment="1">
      <alignment horizontal="right"/>
    </xf>
    <xf numFmtId="164" fontId="7" fillId="0" borderId="0" xfId="3" applyNumberFormat="1" applyFont="1" applyAlignment="1">
      <alignment horizontal="right"/>
    </xf>
    <xf numFmtId="165" fontId="7" fillId="0" borderId="5" xfId="3" applyNumberFormat="1" applyFont="1" applyBorder="1" applyAlignment="1">
      <alignment horizontal="right"/>
    </xf>
    <xf numFmtId="0" fontId="7" fillId="0" borderId="0" xfId="3" applyFont="1" applyAlignment="1">
      <alignment horizontal="righ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164" fontId="8" fillId="0" borderId="6" xfId="3" applyNumberFormat="1" applyFont="1" applyBorder="1" applyAlignment="1">
      <alignment horizontal="center"/>
    </xf>
    <xf numFmtId="164" fontId="8" fillId="0" borderId="7" xfId="3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0" fontId="8" fillId="0" borderId="0" xfId="3" quotePrefix="1" applyFont="1" applyAlignment="1">
      <alignment horizontal="center"/>
    </xf>
    <xf numFmtId="164" fontId="2" fillId="0" borderId="9" xfId="3" quotePrefix="1" applyNumberFormat="1" applyFont="1" applyBorder="1" applyAlignment="1">
      <alignment horizontal="center"/>
    </xf>
    <xf numFmtId="164" fontId="2" fillId="0" borderId="10" xfId="3" quotePrefix="1" applyNumberFormat="1" applyFont="1" applyBorder="1" applyAlignment="1">
      <alignment horizontal="center"/>
    </xf>
    <xf numFmtId="165" fontId="2" fillId="0" borderId="11" xfId="3" quotePrefix="1" applyNumberFormat="1" applyFont="1" applyBorder="1" applyAlignment="1">
      <alignment horizontal="center"/>
    </xf>
    <xf numFmtId="0" fontId="2" fillId="0" borderId="0" xfId="3" quotePrefix="1" applyFont="1" applyAlignment="1">
      <alignment horizontal="center"/>
    </xf>
    <xf numFmtId="164" fontId="2" fillId="0" borderId="9" xfId="3" applyNumberFormat="1" applyFont="1" applyBorder="1" applyAlignment="1">
      <alignment horizontal="center"/>
    </xf>
    <xf numFmtId="164" fontId="2" fillId="0" borderId="10" xfId="3" applyNumberFormat="1" applyFont="1" applyBorder="1" applyAlignment="1">
      <alignment horizontal="center"/>
    </xf>
    <xf numFmtId="165" fontId="2" fillId="0" borderId="11" xfId="3" applyNumberFormat="1" applyFont="1" applyBorder="1" applyAlignment="1">
      <alignment horizontal="center"/>
    </xf>
    <xf numFmtId="0" fontId="5" fillId="2" borderId="1" xfId="3" applyFont="1" applyFill="1" applyBorder="1"/>
    <xf numFmtId="0" fontId="2" fillId="2" borderId="2" xfId="3" applyFont="1" applyFill="1" applyBorder="1" applyAlignment="1">
      <alignment horizontal="right"/>
    </xf>
    <xf numFmtId="0" fontId="2" fillId="2" borderId="2" xfId="3" applyFont="1" applyFill="1" applyBorder="1"/>
    <xf numFmtId="164" fontId="2" fillId="0" borderId="12" xfId="1" applyNumberFormat="1" applyFont="1" applyFill="1" applyBorder="1"/>
    <xf numFmtId="164" fontId="2" fillId="0" borderId="0" xfId="1" applyNumberFormat="1" applyFont="1" applyFill="1" applyBorder="1"/>
    <xf numFmtId="165" fontId="2" fillId="0" borderId="5" xfId="2" applyNumberFormat="1" applyFont="1" applyFill="1" applyBorder="1"/>
    <xf numFmtId="165" fontId="2" fillId="0" borderId="0" xfId="2" applyNumberFormat="1" applyFont="1" applyFill="1" applyBorder="1"/>
    <xf numFmtId="0" fontId="5" fillId="0" borderId="0" xfId="3" applyFont="1"/>
    <xf numFmtId="0" fontId="2" fillId="0" borderId="1" xfId="3" applyFont="1" applyBorder="1" applyAlignment="1">
      <alignment horizontal="right"/>
    </xf>
    <xf numFmtId="0" fontId="2" fillId="0" borderId="3" xfId="3" applyFont="1" applyBorder="1"/>
    <xf numFmtId="164" fontId="2" fillId="0" borderId="4" xfId="1" applyNumberFormat="1" applyFont="1" applyFill="1" applyBorder="1"/>
    <xf numFmtId="0" fontId="2" fillId="2" borderId="3" xfId="3" applyFont="1" applyFill="1" applyBorder="1"/>
    <xf numFmtId="164" fontId="2" fillId="0" borderId="4" xfId="3" applyNumberFormat="1" applyFont="1" applyBorder="1"/>
    <xf numFmtId="165" fontId="2" fillId="0" borderId="5" xfId="3" applyNumberFormat="1" applyFont="1" applyBorder="1"/>
    <xf numFmtId="164" fontId="2" fillId="0" borderId="6" xfId="3" applyNumberFormat="1" applyFont="1" applyBorder="1"/>
    <xf numFmtId="0" fontId="5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right" vertical="center"/>
    </xf>
    <xf numFmtId="0" fontId="2" fillId="2" borderId="3" xfId="3" applyFont="1" applyFill="1" applyBorder="1" applyAlignment="1">
      <alignment horizontal="center" vertical="center"/>
    </xf>
    <xf numFmtId="164" fontId="2" fillId="0" borderId="1" xfId="3" applyNumberFormat="1" applyFont="1" applyBorder="1" applyAlignment="1">
      <alignment horizontal="right" vertical="center"/>
    </xf>
    <xf numFmtId="164" fontId="2" fillId="0" borderId="2" xfId="3" applyNumberFormat="1" applyFont="1" applyBorder="1" applyAlignment="1">
      <alignment horizontal="right" vertical="center"/>
    </xf>
    <xf numFmtId="165" fontId="2" fillId="0" borderId="3" xfId="3" applyNumberFormat="1" applyFont="1" applyBorder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164" fontId="2" fillId="0" borderId="4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165" fontId="2" fillId="0" borderId="5" xfId="3" applyNumberFormat="1" applyFont="1" applyBorder="1" applyAlignment="1">
      <alignment horizontal="right"/>
    </xf>
    <xf numFmtId="165" fontId="5" fillId="2" borderId="1" xfId="2" applyNumberFormat="1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right" vertical="center"/>
    </xf>
    <xf numFmtId="165" fontId="2" fillId="2" borderId="3" xfId="2" applyNumberFormat="1" applyFont="1" applyFill="1" applyBorder="1" applyAlignment="1">
      <alignment horizontal="center" vertical="center"/>
    </xf>
    <xf numFmtId="165" fontId="2" fillId="0" borderId="1" xfId="2" applyNumberFormat="1" applyFont="1" applyFill="1" applyBorder="1" applyAlignment="1">
      <alignment horizontal="right" vertical="center"/>
    </xf>
    <xf numFmtId="165" fontId="2" fillId="0" borderId="3" xfId="2" applyNumberFormat="1" applyFont="1" applyFill="1" applyBorder="1" applyAlignment="1">
      <alignment horizontal="right" vertical="center"/>
    </xf>
    <xf numFmtId="165" fontId="2" fillId="0" borderId="0" xfId="2" applyNumberFormat="1" applyFont="1" applyFill="1" applyBorder="1" applyAlignment="1">
      <alignment horizontal="right" vertical="center"/>
    </xf>
    <xf numFmtId="165" fontId="2" fillId="0" borderId="0" xfId="2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3" fontId="2" fillId="2" borderId="0" xfId="0" applyNumberFormat="1" applyFont="1" applyFill="1"/>
    <xf numFmtId="3" fontId="3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quotePrefix="1" applyNumberFormat="1" applyFont="1" applyAlignment="1">
      <alignment horizontal="center"/>
    </xf>
    <xf numFmtId="3" fontId="2" fillId="0" borderId="13" xfId="0" quotePrefix="1" applyNumberFormat="1" applyFont="1" applyBorder="1" applyAlignment="1">
      <alignment horizontal="right"/>
    </xf>
    <xf numFmtId="3" fontId="2" fillId="0" borderId="14" xfId="0" quotePrefix="1" applyNumberFormat="1" applyFont="1" applyBorder="1" applyAlignment="1">
      <alignment horizontal="right"/>
    </xf>
    <xf numFmtId="3" fontId="2" fillId="0" borderId="15" xfId="0" quotePrefix="1" applyNumberFormat="1" applyFont="1" applyBorder="1" applyAlignment="1">
      <alignment horizontal="right"/>
    </xf>
    <xf numFmtId="0" fontId="5" fillId="2" borderId="16" xfId="0" applyFont="1" applyFill="1" applyBorder="1"/>
    <xf numFmtId="0" fontId="2" fillId="0" borderId="17" xfId="0" applyFont="1" applyBorder="1" applyAlignment="1">
      <alignment horizontal="right"/>
    </xf>
    <xf numFmtId="3" fontId="2" fillId="0" borderId="12" xfId="1" applyNumberFormat="1" applyFont="1" applyFill="1" applyBorder="1"/>
    <xf numFmtId="3" fontId="2" fillId="0" borderId="18" xfId="1" applyNumberFormat="1" applyFont="1" applyFill="1" applyBorder="1"/>
    <xf numFmtId="3" fontId="2" fillId="0" borderId="19" xfId="1" applyNumberFormat="1" applyFont="1" applyFill="1" applyBorder="1"/>
    <xf numFmtId="0" fontId="5" fillId="0" borderId="0" xfId="0" applyFont="1"/>
    <xf numFmtId="0" fontId="2" fillId="0" borderId="20" xfId="0" applyFont="1" applyBorder="1" applyAlignment="1">
      <alignment horizontal="right"/>
    </xf>
    <xf numFmtId="3" fontId="2" fillId="0" borderId="21" xfId="1" applyNumberFormat="1" applyFont="1" applyFill="1" applyBorder="1"/>
    <xf numFmtId="3" fontId="2" fillId="0" borderId="0" xfId="1" applyNumberFormat="1" applyFont="1" applyFill="1" applyBorder="1"/>
    <xf numFmtId="3" fontId="2" fillId="0" borderId="20" xfId="2" applyNumberFormat="1" applyFont="1" applyFill="1" applyBorder="1"/>
    <xf numFmtId="0" fontId="5" fillId="0" borderId="21" xfId="0" applyFont="1" applyBorder="1"/>
    <xf numFmtId="0" fontId="9" fillId="0" borderId="20" xfId="0" applyFont="1" applyBorder="1" applyAlignment="1">
      <alignment horizontal="right"/>
    </xf>
    <xf numFmtId="0" fontId="9" fillId="0" borderId="0" xfId="0" applyFont="1"/>
    <xf numFmtId="165" fontId="9" fillId="0" borderId="21" xfId="2" applyNumberFormat="1" applyFont="1" applyFill="1" applyBorder="1"/>
    <xf numFmtId="165" fontId="9" fillId="0" borderId="0" xfId="1" applyNumberFormat="1" applyFont="1" applyFill="1" applyBorder="1"/>
    <xf numFmtId="165" fontId="9" fillId="0" borderId="20" xfId="2" applyNumberFormat="1" applyFont="1" applyFill="1" applyBorder="1"/>
    <xf numFmtId="0" fontId="9" fillId="0" borderId="21" xfId="0" applyFont="1" applyBorder="1"/>
    <xf numFmtId="165" fontId="9" fillId="0" borderId="21" xfId="1" applyNumberFormat="1" applyFont="1" applyFill="1" applyBorder="1"/>
    <xf numFmtId="0" fontId="9" fillId="0" borderId="5" xfId="0" applyFont="1" applyBorder="1"/>
    <xf numFmtId="0" fontId="9" fillId="0" borderId="4" xfId="0" applyFont="1" applyBorder="1"/>
    <xf numFmtId="0" fontId="5" fillId="2" borderId="22" xfId="0" applyFont="1" applyFill="1" applyBorder="1"/>
    <xf numFmtId="0" fontId="2" fillId="0" borderId="23" xfId="0" applyFont="1" applyBorder="1" applyAlignment="1">
      <alignment horizontal="right"/>
    </xf>
    <xf numFmtId="0" fontId="2" fillId="0" borderId="14" xfId="0" applyFont="1" applyBorder="1"/>
    <xf numFmtId="165" fontId="2" fillId="0" borderId="24" xfId="1" applyNumberFormat="1" applyFont="1" applyFill="1" applyBorder="1"/>
    <xf numFmtId="165" fontId="2" fillId="0" borderId="14" xfId="1" applyNumberFormat="1" applyFont="1" applyFill="1" applyBorder="1"/>
    <xf numFmtId="165" fontId="2" fillId="0" borderId="23" xfId="2" applyNumberFormat="1" applyFont="1" applyFill="1" applyBorder="1"/>
    <xf numFmtId="165" fontId="2" fillId="0" borderId="21" xfId="1" applyNumberFormat="1" applyFont="1" applyFill="1" applyBorder="1"/>
    <xf numFmtId="165" fontId="2" fillId="0" borderId="0" xfId="1" applyNumberFormat="1" applyFont="1" applyFill="1" applyBorder="1"/>
    <xf numFmtId="165" fontId="2" fillId="0" borderId="20" xfId="2" applyNumberFormat="1" applyFont="1" applyFill="1" applyBorder="1"/>
    <xf numFmtId="0" fontId="5" fillId="0" borderId="25" xfId="0" applyFont="1" applyBorder="1"/>
    <xf numFmtId="0" fontId="2" fillId="0" borderId="7" xfId="0" applyFont="1" applyBorder="1" applyAlignment="1">
      <alignment horizontal="right"/>
    </xf>
    <xf numFmtId="0" fontId="2" fillId="0" borderId="26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0" xfId="2" applyNumberFormat="1" applyFont="1" applyFill="1" applyBorder="1"/>
    <xf numFmtId="0" fontId="2" fillId="0" borderId="27" xfId="0" applyFont="1" applyBorder="1" applyAlignment="1">
      <alignment horizontal="right"/>
    </xf>
    <xf numFmtId="3" fontId="2" fillId="0" borderId="28" xfId="1" applyNumberFormat="1" applyFont="1" applyFill="1" applyBorder="1"/>
    <xf numFmtId="3" fontId="2" fillId="0" borderId="29" xfId="0" quotePrefix="1" applyNumberFormat="1" applyFont="1" applyBorder="1" applyAlignment="1">
      <alignment horizontal="right"/>
    </xf>
    <xf numFmtId="3" fontId="2" fillId="0" borderId="30" xfId="0" quotePrefix="1" applyNumberFormat="1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5" fillId="0" borderId="29" xfId="0" applyFont="1" applyBorder="1"/>
    <xf numFmtId="0" fontId="2" fillId="0" borderId="32" xfId="0" applyFont="1" applyBorder="1" applyAlignment="1">
      <alignment horizontal="right"/>
    </xf>
    <xf numFmtId="165" fontId="2" fillId="0" borderId="25" xfId="1" applyNumberFormat="1" applyFont="1" applyFill="1" applyBorder="1"/>
    <xf numFmtId="165" fontId="2" fillId="0" borderId="33" xfId="1" applyNumberFormat="1" applyFont="1" applyFill="1" applyBorder="1"/>
    <xf numFmtId="165" fontId="2" fillId="0" borderId="32" xfId="2" applyNumberFormat="1" applyFont="1" applyFill="1" applyBorder="1"/>
    <xf numFmtId="3" fontId="2" fillId="0" borderId="0" xfId="0" applyNumberFormat="1" applyFont="1"/>
    <xf numFmtId="10" fontId="2" fillId="0" borderId="24" xfId="1" applyNumberFormat="1" applyFont="1" applyFill="1" applyBorder="1"/>
    <xf numFmtId="10" fontId="2" fillId="0" borderId="14" xfId="1" applyNumberFormat="1" applyFont="1" applyFill="1" applyBorder="1"/>
    <xf numFmtId="10" fontId="2" fillId="0" borderId="23" xfId="2" applyNumberFormat="1" applyFont="1" applyFill="1" applyBorder="1"/>
    <xf numFmtId="10" fontId="2" fillId="0" borderId="21" xfId="1" applyNumberFormat="1" applyFont="1" applyFill="1" applyBorder="1"/>
    <xf numFmtId="10" fontId="2" fillId="0" borderId="0" xfId="1" applyNumberFormat="1" applyFont="1" applyFill="1" applyBorder="1"/>
    <xf numFmtId="10" fontId="2" fillId="0" borderId="20" xfId="2" applyNumberFormat="1" applyFont="1" applyFill="1" applyBorder="1"/>
    <xf numFmtId="0" fontId="9" fillId="0" borderId="25" xfId="0" applyFont="1" applyBorder="1"/>
    <xf numFmtId="0" fontId="9" fillId="0" borderId="32" xfId="0" applyFont="1" applyBorder="1" applyAlignment="1">
      <alignment horizontal="right"/>
    </xf>
    <xf numFmtId="165" fontId="9" fillId="0" borderId="25" xfId="0" applyNumberFormat="1" applyFont="1" applyBorder="1"/>
    <xf numFmtId="165" fontId="9" fillId="0" borderId="33" xfId="0" applyNumberFormat="1" applyFont="1" applyBorder="1"/>
    <xf numFmtId="165" fontId="9" fillId="0" borderId="32" xfId="0" applyNumberFormat="1" applyFont="1" applyBorder="1"/>
    <xf numFmtId="164" fontId="8" fillId="0" borderId="0" xfId="0" applyNumberFormat="1" applyFont="1"/>
    <xf numFmtId="0" fontId="9" fillId="0" borderId="0" xfId="0" applyFont="1" applyAlignment="1">
      <alignment horizontal="right"/>
    </xf>
    <xf numFmtId="165" fontId="9" fillId="0" borderId="0" xfId="0" applyNumberFormat="1" applyFont="1"/>
    <xf numFmtId="0" fontId="8" fillId="0" borderId="0" xfId="3" applyFont="1"/>
  </cellXfs>
  <cellStyles count="4">
    <cellStyle name="Comma" xfId="1" builtinId="3"/>
    <cellStyle name="Normal" xfId="0" builtinId="0"/>
    <cellStyle name="Normal_MilkSales_National" xfId="3" xr:uid="{CAFF3CBF-B76A-4E45-95E6-3BBC96153BA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Total Regions
2023/24 &amp; 2024/25</a:t>
            </a:r>
          </a:p>
        </c:rich>
      </c:tx>
      <c:layout>
        <c:manualLayout>
          <c:xMode val="edge"/>
          <c:yMode val="edge"/>
          <c:x val="0.28636375566690525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727313081117434E-2"/>
          <c:y val="0.1582608695652174"/>
          <c:w val="0.87500048550719411"/>
          <c:h val="0.68521739130434778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381349.7614739812</c:v>
              </c:pt>
              <c:pt idx="1">
                <c:v>445945.99172182789</c:v>
              </c:pt>
              <c:pt idx="2">
                <c:v>525146.86077552196</c:v>
              </c:pt>
              <c:pt idx="3">
                <c:v>582857.73437199602</c:v>
              </c:pt>
              <c:pt idx="4">
                <c:v>553866.70237426902</c:v>
              </c:pt>
              <c:pt idx="5">
                <c:v>504788.1767852442</c:v>
              </c:pt>
              <c:pt idx="6">
                <c:v>447416.27167070494</c:v>
              </c:pt>
              <c:pt idx="7">
                <c:v>356917.08401566587</c:v>
              </c:pt>
              <c:pt idx="8">
                <c:v>347637.67174399225</c:v>
              </c:pt>
              <c:pt idx="9">
                <c:v>353789.3764493597</c:v>
              </c:pt>
              <c:pt idx="10">
                <c:v>405395.24921311601</c:v>
              </c:pt>
              <c:pt idx="11">
                <c:v>391242.99107527384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2E-486F-AD9E-FD2811DB2606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390887.27116531099</c:v>
              </c:pt>
              <c:pt idx="1">
                <c:v>462160.71738641255</c:v>
              </c:pt>
              <c:pt idx="2">
                <c:v>535434.60254225088</c:v>
              </c:pt>
              <c:pt idx="3">
                <c:v>593831.31759615103</c:v>
              </c:pt>
              <c:pt idx="4">
                <c:v>554966.96745525161</c:v>
              </c:pt>
              <c:pt idx="5">
                <c:v>503753.09632694419</c:v>
              </c:pt>
              <c:pt idx="6">
                <c:v>431470.68718485325</c:v>
              </c:pt>
              <c:pt idx="7">
                <c:v>335890.00982478651</c:v>
              </c:pt>
              <c:pt idx="8">
                <c:v>346003.14459907613</c:v>
              </c:pt>
              <c:pt idx="9">
                <c:v>357786.27468384698</c:v>
              </c:pt>
              <c:pt idx="10">
                <c:v>387373.11737052002</c:v>
              </c:pt>
              <c:pt idx="11">
                <c:v>366134.64273873752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2E-486F-AD9E-FD2811DB2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71048"/>
        <c:axId val="618070656"/>
      </c:lineChart>
      <c:catAx>
        <c:axId val="618071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0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1807065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10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5454570675698393E-2"/>
                <c:y val="8.5217391304347828E-2"/>
              </c:manualLayout>
            </c:layout>
            <c:tx>
              <c:rich>
                <a:bodyPr rot="0" vert="horz"/>
                <a:lstStyle/>
                <a:p>
                  <a:pPr algn="ctr">
                    <a:defRPr sz="800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95466475781436"/>
          <c:y val="0.93391304347826087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0.59055118110236227" l="0.59055118110236227" r="0.59055118110236227" t="0.39370078740157483" header="0.51181102362204722" footer="0.51181102362204722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Central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3722.7962500000003</c:v>
              </c:pt>
              <c:pt idx="1">
                <c:v>3849.0360000000001</c:v>
              </c:pt>
              <c:pt idx="2">
                <c:v>3848.6197500000003</c:v>
              </c:pt>
              <c:pt idx="3">
                <c:v>3867.9872500000001</c:v>
              </c:pt>
              <c:pt idx="4">
                <c:v>3772.6949999999997</c:v>
              </c:pt>
              <c:pt idx="5">
                <c:v>3915.9013828535935</c:v>
              </c:pt>
              <c:pt idx="6">
                <c:v>3866.6748106933323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71A-438C-ABAB-9C65A54B1E13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4091.1749999999997</c:v>
              </c:pt>
              <c:pt idx="1">
                <c:v>4294.92</c:v>
              </c:pt>
              <c:pt idx="2">
                <c:v>4411.05</c:v>
              </c:pt>
              <c:pt idx="3">
                <c:v>4177.8317499999994</c:v>
              </c:pt>
              <c:pt idx="4">
                <c:v>3797.93325</c:v>
              </c:pt>
              <c:pt idx="5">
                <c:v>3785.0412500000002</c:v>
              </c:pt>
              <c:pt idx="6">
                <c:v>3747.92625</c:v>
              </c:pt>
              <c:pt idx="7">
                <c:v>3170.1645000000003</c:v>
              </c:pt>
              <c:pt idx="8">
                <c:v>3744.0189999999998</c:v>
              </c:pt>
              <c:pt idx="9">
                <c:v>3268.87725</c:v>
              </c:pt>
              <c:pt idx="10">
                <c:v>3212.7509999999997</c:v>
              </c:pt>
              <c:pt idx="11">
                <c:v>3300.4929999999999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71A-438C-ABAB-9C65A54B1E13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4500.8680000000004</c:v>
              </c:pt>
              <c:pt idx="1">
                <c:v>4865.8159999999998</c:v>
              </c:pt>
              <c:pt idx="2">
                <c:v>4809.2820000000002</c:v>
              </c:pt>
              <c:pt idx="3">
                <c:v>4794.9229999999998</c:v>
              </c:pt>
              <c:pt idx="4">
                <c:v>4663.2979999999998</c:v>
              </c:pt>
              <c:pt idx="5">
                <c:v>4811.3959999999997</c:v>
              </c:pt>
              <c:pt idx="6">
                <c:v>4517.1499999999996</c:v>
              </c:pt>
              <c:pt idx="7">
                <c:v>3720.8620000000001</c:v>
              </c:pt>
              <c:pt idx="8">
                <c:v>4037.8939999999998</c:v>
              </c:pt>
              <c:pt idx="9">
                <c:v>3494.134</c:v>
              </c:pt>
              <c:pt idx="10">
                <c:v>3609.5459999999998</c:v>
              </c:pt>
              <c:pt idx="11">
                <c:v>3685.03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71A-438C-ABAB-9C65A54B1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737088"/>
        <c:axId val="812211360"/>
      </c:lineChart>
      <c:catAx>
        <c:axId val="4647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812211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221136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6473708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Northern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9565.7379999999994</c:v>
              </c:pt>
              <c:pt idx="1">
                <c:v>9390.0769999999993</c:v>
              </c:pt>
              <c:pt idx="2">
                <c:v>9227.2510000000002</c:v>
              </c:pt>
              <c:pt idx="3">
                <c:v>8519.73</c:v>
              </c:pt>
              <c:pt idx="4">
                <c:v>7666.4849999999997</c:v>
              </c:pt>
              <c:pt idx="5">
                <c:v>8984.2440000000006</c:v>
              </c:pt>
              <c:pt idx="6">
                <c:v>9053.6139999999996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0F9-4BDE-9A2D-120C416B012B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8793.0640000000003</c:v>
              </c:pt>
              <c:pt idx="1">
                <c:v>9039.7649999999994</c:v>
              </c:pt>
              <c:pt idx="2">
                <c:v>9682.3209999999999</c:v>
              </c:pt>
              <c:pt idx="3">
                <c:v>9170.2099999999991</c:v>
              </c:pt>
              <c:pt idx="4">
                <c:v>7576.7669999999998</c:v>
              </c:pt>
              <c:pt idx="5">
                <c:v>8752.9950000000008</c:v>
              </c:pt>
              <c:pt idx="6">
                <c:v>9675.1880000000001</c:v>
              </c:pt>
              <c:pt idx="7">
                <c:v>8721.9840000000004</c:v>
              </c:pt>
              <c:pt idx="8">
                <c:v>9097.1170000000002</c:v>
              </c:pt>
              <c:pt idx="9">
                <c:v>7823.2330000000002</c:v>
              </c:pt>
              <c:pt idx="10">
                <c:v>8591.4459999999999</c:v>
              </c:pt>
              <c:pt idx="11">
                <c:v>9218.9549999999999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F9-4BDE-9A2D-120C416B012B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9434.5949999999993</c:v>
              </c:pt>
              <c:pt idx="1">
                <c:v>9651.35</c:v>
              </c:pt>
              <c:pt idx="2">
                <c:v>9241.2510000000002</c:v>
              </c:pt>
              <c:pt idx="3">
                <c:v>9805.8619999999992</c:v>
              </c:pt>
              <c:pt idx="4">
                <c:v>9092.3739999999998</c:v>
              </c:pt>
              <c:pt idx="5">
                <c:v>10182.468000000001</c:v>
              </c:pt>
              <c:pt idx="6">
                <c:v>10040.382</c:v>
              </c:pt>
              <c:pt idx="7">
                <c:v>8744.2829999999994</c:v>
              </c:pt>
              <c:pt idx="8">
                <c:v>9312.8209999999999</c:v>
              </c:pt>
              <c:pt idx="9">
                <c:v>8658.8719999999994</c:v>
              </c:pt>
              <c:pt idx="10">
                <c:v>9041.6659999999993</c:v>
              </c:pt>
              <c:pt idx="11">
                <c:v>8790.7450000000008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0F9-4BDE-9A2D-120C416B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215672"/>
        <c:axId val="181844360"/>
      </c:lineChart>
      <c:catAx>
        <c:axId val="812215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81844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84436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81221567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South/East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47560.697999999997</c:v>
              </c:pt>
              <c:pt idx="1">
                <c:v>49274.707999999999</c:v>
              </c:pt>
              <c:pt idx="2">
                <c:v>48300.395000000004</c:v>
              </c:pt>
              <c:pt idx="3">
                <c:v>50129.787000000004</c:v>
              </c:pt>
              <c:pt idx="4">
                <c:v>47523.3</c:v>
              </c:pt>
              <c:pt idx="5">
                <c:v>47200.433891755136</c:v>
              </c:pt>
              <c:pt idx="6">
                <c:v>45939.6196283647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277-4A59-95E4-339FC6FDB052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50604.256999999998</c:v>
              </c:pt>
              <c:pt idx="1">
                <c:v>51414.100999999995</c:v>
              </c:pt>
              <c:pt idx="2">
                <c:v>54175.258000000002</c:v>
              </c:pt>
              <c:pt idx="3">
                <c:v>54524.639000000003</c:v>
              </c:pt>
              <c:pt idx="4">
                <c:v>47550.087</c:v>
              </c:pt>
              <c:pt idx="5">
                <c:v>46643.253000000012</c:v>
              </c:pt>
              <c:pt idx="6">
                <c:v>46810.390079999997</c:v>
              </c:pt>
              <c:pt idx="7">
                <c:v>39415.279999999999</c:v>
              </c:pt>
              <c:pt idx="8">
                <c:v>46504.505999999994</c:v>
              </c:pt>
              <c:pt idx="9">
                <c:v>43865.622000000003</c:v>
              </c:pt>
              <c:pt idx="10">
                <c:v>42599.933000000005</c:v>
              </c:pt>
              <c:pt idx="11">
                <c:v>43745.517000000007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277-4A59-95E4-339FC6FDB052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47082.288</c:v>
              </c:pt>
              <c:pt idx="1">
                <c:v>50135.145999999993</c:v>
              </c:pt>
              <c:pt idx="2">
                <c:v>51028.712</c:v>
              </c:pt>
              <c:pt idx="3">
                <c:v>52945.354999999996</c:v>
              </c:pt>
              <c:pt idx="4">
                <c:v>51658.625999999997</c:v>
              </c:pt>
              <c:pt idx="5">
                <c:v>53838.099000000002</c:v>
              </c:pt>
              <c:pt idx="6">
                <c:v>48831.695999999996</c:v>
              </c:pt>
              <c:pt idx="7">
                <c:v>42468.201000000001</c:v>
              </c:pt>
              <c:pt idx="8">
                <c:v>46335.63</c:v>
              </c:pt>
              <c:pt idx="9">
                <c:v>44677.919999999998</c:v>
              </c:pt>
              <c:pt idx="10">
                <c:v>45956.103000000003</c:v>
              </c:pt>
              <c:pt idx="11">
                <c:v>45814.54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277-4A59-95E4-339FC6FD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736128"/>
        <c:axId val="955745536"/>
      </c:lineChart>
      <c:catAx>
        <c:axId val="95573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4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574553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3612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60849.232249999994</c:v>
              </c:pt>
              <c:pt idx="1">
                <c:v>62513.820999999996</c:v>
              </c:pt>
              <c:pt idx="2">
                <c:v>61376.265750000006</c:v>
              </c:pt>
              <c:pt idx="3">
                <c:v>62517.504249999998</c:v>
              </c:pt>
              <c:pt idx="4">
                <c:v>58962.48</c:v>
              </c:pt>
              <c:pt idx="5">
                <c:v>60100.579274608732</c:v>
              </c:pt>
              <c:pt idx="6">
                <c:v>58859.908439058032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EA6-4DFD-A5E0-EA1F59B4EE99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63488.495999999999</c:v>
              </c:pt>
              <c:pt idx="1">
                <c:v>64748.785999999993</c:v>
              </c:pt>
              <c:pt idx="2">
                <c:v>68268.629000000001</c:v>
              </c:pt>
              <c:pt idx="3">
                <c:v>67872.68075</c:v>
              </c:pt>
              <c:pt idx="4">
                <c:v>58924.787250000001</c:v>
              </c:pt>
              <c:pt idx="5">
                <c:v>59181.289250000016</c:v>
              </c:pt>
              <c:pt idx="6">
                <c:v>60233.504329999996</c:v>
              </c:pt>
              <c:pt idx="7">
                <c:v>51307.428499999995</c:v>
              </c:pt>
              <c:pt idx="8">
                <c:v>59345.641999999993</c:v>
              </c:pt>
              <c:pt idx="9">
                <c:v>54957.732250000001</c:v>
              </c:pt>
              <c:pt idx="10">
                <c:v>54404.13</c:v>
              </c:pt>
              <c:pt idx="11">
                <c:v>56264.965000000011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EA6-4DFD-A5E0-EA1F59B4EE99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61017.751000000004</c:v>
              </c:pt>
              <c:pt idx="1">
                <c:v>64652.311999999991</c:v>
              </c:pt>
              <c:pt idx="2">
                <c:v>65079.245000000003</c:v>
              </c:pt>
              <c:pt idx="3">
                <c:v>67546.14</c:v>
              </c:pt>
              <c:pt idx="4">
                <c:v>65414.298000000003</c:v>
              </c:pt>
              <c:pt idx="5">
                <c:v>68831.963000000003</c:v>
              </c:pt>
              <c:pt idx="6">
                <c:v>63389.227999999996</c:v>
              </c:pt>
              <c:pt idx="7">
                <c:v>54933.345999999998</c:v>
              </c:pt>
              <c:pt idx="8">
                <c:v>59686.345000000001</c:v>
              </c:pt>
              <c:pt idx="9">
                <c:v>56830.925999999999</c:v>
              </c:pt>
              <c:pt idx="10">
                <c:v>58607.315000000002</c:v>
              </c:pt>
              <c:pt idx="11">
                <c:v>58290.315000000002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EA6-4DFD-A5E0-EA1F59B4E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741224"/>
        <c:axId val="955740048"/>
      </c:lineChart>
      <c:catAx>
        <c:axId val="955741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4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574004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4122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Eastern Region
2023/24 &amp; 2024/25</a:t>
            </a:r>
          </a:p>
        </c:rich>
      </c:tx>
      <c:layout>
        <c:manualLayout>
          <c:xMode val="edge"/>
          <c:yMode val="edge"/>
          <c:x val="0.27954557384872347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09134415579729E-2"/>
          <c:y val="0.16"/>
          <c:w val="0.86931866417273185"/>
          <c:h val="0.6834782608695652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114795.62603630179</c:v>
              </c:pt>
              <c:pt idx="1">
                <c:v>151346.87884390337</c:v>
              </c:pt>
              <c:pt idx="2">
                <c:v>192639.25181275926</c:v>
              </c:pt>
              <c:pt idx="3">
                <c:v>218409.69861105832</c:v>
              </c:pt>
              <c:pt idx="4">
                <c:v>211142.22816204719</c:v>
              </c:pt>
              <c:pt idx="5">
                <c:v>189686.04954765268</c:v>
              </c:pt>
              <c:pt idx="6">
                <c:v>168630.77841713134</c:v>
              </c:pt>
              <c:pt idx="7">
                <c:v>135351.78989694169</c:v>
              </c:pt>
              <c:pt idx="8">
                <c:v>131344.56694151682</c:v>
              </c:pt>
              <c:pt idx="9">
                <c:v>127383.61539811869</c:v>
              </c:pt>
              <c:pt idx="10">
                <c:v>143687.6617628363</c:v>
              </c:pt>
              <c:pt idx="11">
                <c:v>122653.35689615546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822-4CDC-A135-D17A9BC0670B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118248.14093630177</c:v>
              </c:pt>
              <c:pt idx="1">
                <c:v>159491.11114390337</c:v>
              </c:pt>
              <c:pt idx="2">
                <c:v>203442.0626127593</c:v>
              </c:pt>
              <c:pt idx="3">
                <c:v>231842.88601105832</c:v>
              </c:pt>
              <c:pt idx="4">
                <c:v>217958.50666204718</c:v>
              </c:pt>
              <c:pt idx="5">
                <c:v>194901.2656476527</c:v>
              </c:pt>
              <c:pt idx="6">
                <c:v>162290.37091713134</c:v>
              </c:pt>
              <c:pt idx="7">
                <c:v>125577.09149694168</c:v>
              </c:pt>
              <c:pt idx="8">
                <c:v>132067.41224151681</c:v>
              </c:pt>
              <c:pt idx="9">
                <c:v>134252.6592981187</c:v>
              </c:pt>
              <c:pt idx="10">
                <c:v>134042.85196283631</c:v>
              </c:pt>
              <c:pt idx="11">
                <c:v>115766.09039615547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822-4CDC-A135-D17A9BC06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742008"/>
        <c:axId val="955739264"/>
      </c:lineChart>
      <c:catAx>
        <c:axId val="955742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392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55739264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4200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6363656540558717E-2"/>
                <c:y val="8.6956521739130432E-2"/>
              </c:manualLayout>
            </c:layout>
            <c:tx>
              <c:rich>
                <a:bodyPr rot="0" vert="horz"/>
                <a:lstStyle/>
                <a:p>
                  <a:pPr algn="ctr">
                    <a:defRPr sz="87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95466475781436"/>
          <c:y val="0.93565217391304345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Northern Region
2023/24 &amp; 2024/25</a:t>
            </a:r>
          </a:p>
        </c:rich>
      </c:tx>
      <c:layout>
        <c:manualLayout>
          <c:xMode val="edge"/>
          <c:yMode val="edge"/>
          <c:x val="0.27159102839417798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09134415579729E-2"/>
          <c:y val="0.16"/>
          <c:w val="0.86931866417273185"/>
          <c:h val="0.6834782608695652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108509.15713974218</c:v>
              </c:pt>
              <c:pt idx="1">
                <c:v>121208.03756777487</c:v>
              </c:pt>
              <c:pt idx="2">
                <c:v>145734.1209883531</c:v>
              </c:pt>
              <c:pt idx="3">
                <c:v>160734.55659306096</c:v>
              </c:pt>
              <c:pt idx="4">
                <c:v>152046.04491386609</c:v>
              </c:pt>
              <c:pt idx="5">
                <c:v>144973.65494415248</c:v>
              </c:pt>
              <c:pt idx="6">
                <c:v>130076.77629399467</c:v>
              </c:pt>
              <c:pt idx="7">
                <c:v>105137.2582900993</c:v>
              </c:pt>
              <c:pt idx="8">
                <c:v>106865.99475571126</c:v>
              </c:pt>
              <c:pt idx="9">
                <c:v>115339.43660905512</c:v>
              </c:pt>
              <c:pt idx="10">
                <c:v>127653.78639672317</c:v>
              </c:pt>
              <c:pt idx="11">
                <c:v>119859.03887277732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8DD-48EA-9C70-D03F404FF8F6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114164.85914061635</c:v>
              </c:pt>
              <c:pt idx="1">
                <c:v>129981.04476219194</c:v>
              </c:pt>
              <c:pt idx="2">
                <c:v>152324.19273950605</c:v>
              </c:pt>
              <c:pt idx="3">
                <c:v>166080.98620240015</c:v>
              </c:pt>
              <c:pt idx="4">
                <c:v>155864.37122661731</c:v>
              </c:pt>
              <c:pt idx="5">
                <c:v>146094.04492940902</c:v>
              </c:pt>
              <c:pt idx="6">
                <c:v>133192.12082639887</c:v>
              </c:pt>
              <c:pt idx="7">
                <c:v>104816.95393979877</c:v>
              </c:pt>
              <c:pt idx="8">
                <c:v>108199.11228319666</c:v>
              </c:pt>
              <c:pt idx="9">
                <c:v>117216.65783121194</c:v>
              </c:pt>
              <c:pt idx="10">
                <c:v>131614.07869070693</c:v>
              </c:pt>
              <c:pt idx="11">
                <c:v>119824.10401702045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8DD-48EA-9C70-D03F404F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743184"/>
        <c:axId val="955736520"/>
      </c:lineChart>
      <c:catAx>
        <c:axId val="95574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365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5573652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431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6363656540558717E-2"/>
                <c:y val="8.6956521739130432E-2"/>
              </c:manualLayout>
            </c:layout>
            <c:tx>
              <c:rich>
                <a:bodyPr rot="0" vert="horz"/>
                <a:lstStyle/>
                <a:p>
                  <a:pPr algn="ctr">
                    <a:defRPr sz="87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95466475781436"/>
          <c:y val="0.93565217391304345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Western Region
2023/24 &amp; 2024/25</a:t>
            </a:r>
          </a:p>
        </c:rich>
      </c:tx>
      <c:layout>
        <c:manualLayout>
          <c:xMode val="edge"/>
          <c:yMode val="edge"/>
          <c:x val="0.2750001193032689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09134415579729E-2"/>
          <c:y val="0.16"/>
          <c:w val="0.86931866417273185"/>
          <c:h val="0.6834782608695652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158044.97829793722</c:v>
              </c:pt>
              <c:pt idx="1">
                <c:v>173391.07531014964</c:v>
              </c:pt>
              <c:pt idx="2">
                <c:v>186773.48797440951</c:v>
              </c:pt>
              <c:pt idx="3">
                <c:v>203713.47916787674</c:v>
              </c:pt>
              <c:pt idx="4">
                <c:v>190678.42929835568</c:v>
              </c:pt>
              <c:pt idx="5">
                <c:v>170128.47229343903</c:v>
              </c:pt>
              <c:pt idx="6">
                <c:v>148708.71695957889</c:v>
              </c:pt>
              <c:pt idx="7">
                <c:v>116428.0358286249</c:v>
              </c:pt>
              <c:pt idx="8">
                <c:v>109427.11004676412</c:v>
              </c:pt>
              <c:pt idx="9">
                <c:v>111066.32444218587</c:v>
              </c:pt>
              <c:pt idx="10">
                <c:v>134053.80105355656</c:v>
              </c:pt>
              <c:pt idx="11">
                <c:v>148730.59530634104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AC-48FA-AFF5-44A73190DD1B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158474.27108839291</c:v>
              </c:pt>
              <c:pt idx="1">
                <c:v>172688.56148031726</c:v>
              </c:pt>
              <c:pt idx="2">
                <c:v>179668.34718998551</c:v>
              </c:pt>
              <c:pt idx="3">
                <c:v>195907.44538269259</c:v>
              </c:pt>
              <c:pt idx="4">
                <c:v>181144.08956658718</c:v>
              </c:pt>
              <c:pt idx="5">
                <c:v>162757.78574988246</c:v>
              </c:pt>
              <c:pt idx="6">
                <c:v>135988.19544132304</c:v>
              </c:pt>
              <c:pt idx="7">
                <c:v>105495.96438804609</c:v>
              </c:pt>
              <c:pt idx="8">
                <c:v>105736.6200743627</c:v>
              </c:pt>
              <c:pt idx="9">
                <c:v>106316.95755451632</c:v>
              </c:pt>
              <c:pt idx="10">
                <c:v>121716.18671697678</c:v>
              </c:pt>
              <c:pt idx="11">
                <c:v>130544.44832556156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AC-48FA-AFF5-44A73190D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745144"/>
        <c:axId val="955739656"/>
      </c:lineChart>
      <c:catAx>
        <c:axId val="955745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39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5573965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955745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6363656540558717E-2"/>
                <c:y val="8.6956521739130432E-2"/>
              </c:manualLayout>
            </c:layout>
            <c:tx>
              <c:rich>
                <a:bodyPr rot="0" vert="horz"/>
                <a:lstStyle/>
                <a:p>
                  <a:pPr algn="ctr">
                    <a:defRPr sz="87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95466475781436"/>
          <c:y val="0.93565217391304345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Inland/Central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34747.849000000002</c:v>
              </c:pt>
              <c:pt idx="1">
                <c:v>36905.246999999996</c:v>
              </c:pt>
              <c:pt idx="2">
                <c:v>38308.252</c:v>
              </c:pt>
              <c:pt idx="3">
                <c:v>40006.564999999995</c:v>
              </c:pt>
              <c:pt idx="4">
                <c:v>36040.199999999997</c:v>
              </c:pt>
              <c:pt idx="5">
                <c:v>35710.484000000004</c:v>
              </c:pt>
              <c:pt idx="6">
                <c:v>33265.589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3FD-4F5C-9679-FB3B27004F8A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36749.468000000001</c:v>
              </c:pt>
              <c:pt idx="1">
                <c:v>39146.97099999999</c:v>
              </c:pt>
              <c:pt idx="2">
                <c:v>40934.368999999999</c:v>
              </c:pt>
              <c:pt idx="3">
                <c:v>42220.496000000006</c:v>
              </c:pt>
              <c:pt idx="4">
                <c:v>37744.281999999992</c:v>
              </c:pt>
              <c:pt idx="5">
                <c:v>37750.683000000005</c:v>
              </c:pt>
              <c:pt idx="6">
                <c:v>36337.661</c:v>
              </c:pt>
              <c:pt idx="7">
                <c:v>31203.606</c:v>
              </c:pt>
              <c:pt idx="8">
                <c:v>34805.508000000002</c:v>
              </c:pt>
              <c:pt idx="9">
                <c:v>32375.111000000001</c:v>
              </c:pt>
              <c:pt idx="10">
                <c:v>33633.875</c:v>
              </c:pt>
              <c:pt idx="11">
                <c:v>33525.218000000001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3FD-4F5C-9679-FB3B27004F8A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33897.656999999999</c:v>
              </c:pt>
              <c:pt idx="1">
                <c:v>36038.987999999998</c:v>
              </c:pt>
              <c:pt idx="2">
                <c:v>37924.381000000001</c:v>
              </c:pt>
              <c:pt idx="3">
                <c:v>39919.339</c:v>
              </c:pt>
              <c:pt idx="4">
                <c:v>35823.185999999994</c:v>
              </c:pt>
              <c:pt idx="5">
                <c:v>36799.103999999999</c:v>
              </c:pt>
              <c:pt idx="6">
                <c:v>34554.623</c:v>
              </c:pt>
              <c:pt idx="7">
                <c:v>31864.673000000003</c:v>
              </c:pt>
              <c:pt idx="8">
                <c:v>35039.686000000002</c:v>
              </c:pt>
              <c:pt idx="9">
                <c:v>33811.805</c:v>
              </c:pt>
              <c:pt idx="10">
                <c:v>35097.137999999999</c:v>
              </c:pt>
              <c:pt idx="11">
                <c:v>34300.663999999997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3FD-4F5C-9679-FB3B2700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70264"/>
        <c:axId val="618067128"/>
      </c:lineChart>
      <c:catAx>
        <c:axId val="618070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7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6712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026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5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North Coast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28290.913</c:v>
              </c:pt>
              <c:pt idx="1">
                <c:v>27346.722999999998</c:v>
              </c:pt>
              <c:pt idx="2">
                <c:v>28806.061000000002</c:v>
              </c:pt>
              <c:pt idx="3">
                <c:v>32134.521000000001</c:v>
              </c:pt>
              <c:pt idx="4">
                <c:v>27992.724000000002</c:v>
              </c:pt>
              <c:pt idx="5">
                <c:v>29991.78104505119</c:v>
              </c:pt>
              <c:pt idx="6">
                <c:v>27040.270931459243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5F4-402E-8AFC-0EFA1196EABE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28476.141</c:v>
              </c:pt>
              <c:pt idx="1">
                <c:v>26358.275000000001</c:v>
              </c:pt>
              <c:pt idx="2">
                <c:v>29186.891999999996</c:v>
              </c:pt>
              <c:pt idx="3">
                <c:v>32544.37</c:v>
              </c:pt>
              <c:pt idx="4">
                <c:v>25005.568000000003</c:v>
              </c:pt>
              <c:pt idx="5">
                <c:v>26531.348000000002</c:v>
              </c:pt>
              <c:pt idx="6">
                <c:v>24700.964</c:v>
              </c:pt>
              <c:pt idx="7">
                <c:v>22699.217000000001</c:v>
              </c:pt>
              <c:pt idx="8">
                <c:v>25781.532999999999</c:v>
              </c:pt>
              <c:pt idx="9">
                <c:v>25752.746999999999</c:v>
              </c:pt>
              <c:pt idx="10">
                <c:v>23301.02</c:v>
              </c:pt>
              <c:pt idx="11">
                <c:v>24068.804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5F4-402E-8AFC-0EFA1196EABE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27471.741999999998</c:v>
              </c:pt>
              <c:pt idx="1">
                <c:v>27191.179</c:v>
              </c:pt>
              <c:pt idx="2">
                <c:v>28768.615999999998</c:v>
              </c:pt>
              <c:pt idx="3">
                <c:v>32536.155000000002</c:v>
              </c:pt>
              <c:pt idx="4">
                <c:v>26740.534</c:v>
              </c:pt>
              <c:pt idx="5">
                <c:v>30537.052</c:v>
              </c:pt>
              <c:pt idx="6">
                <c:v>24793.618999999999</c:v>
              </c:pt>
              <c:pt idx="7">
                <c:v>24130.475000000002</c:v>
              </c:pt>
              <c:pt idx="8">
                <c:v>25569.623</c:v>
              </c:pt>
              <c:pt idx="9">
                <c:v>25733.785000000003</c:v>
              </c:pt>
              <c:pt idx="10">
                <c:v>24481.14</c:v>
              </c:pt>
              <c:pt idx="11">
                <c:v>24463.559000000001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5F4-402E-8AFC-0EFA1196E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65952"/>
        <c:axId val="618063992"/>
      </c:lineChart>
      <c:catAx>
        <c:axId val="61806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3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6399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595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Southern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38266.218999999997</c:v>
              </c:pt>
              <c:pt idx="1">
                <c:v>44913.017</c:v>
              </c:pt>
              <c:pt idx="2">
                <c:v>50353.89</c:v>
              </c:pt>
              <c:pt idx="3">
                <c:v>57151.887999999999</c:v>
              </c:pt>
              <c:pt idx="4">
                <c:v>57170.148000000001</c:v>
              </c:pt>
              <c:pt idx="5">
                <c:v>50298.495000000003</c:v>
              </c:pt>
              <c:pt idx="6">
                <c:v>45872.546000000002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C8F-46CE-9A88-122957FEBC5D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40754.313999999998</c:v>
              </c:pt>
              <c:pt idx="1">
                <c:v>42944.038</c:v>
              </c:pt>
              <c:pt idx="2">
                <c:v>55650.91</c:v>
              </c:pt>
              <c:pt idx="3">
                <c:v>59554.54</c:v>
              </c:pt>
              <c:pt idx="4">
                <c:v>52985.813999999998</c:v>
              </c:pt>
              <c:pt idx="5">
                <c:v>50655.522000000004</c:v>
              </c:pt>
              <c:pt idx="6">
                <c:v>43816.202000000005</c:v>
              </c:pt>
              <c:pt idx="7">
                <c:v>36419.267999999996</c:v>
              </c:pt>
              <c:pt idx="8">
                <c:v>43142.470999999998</c:v>
              </c:pt>
              <c:pt idx="9">
                <c:v>40505.544999999998</c:v>
              </c:pt>
              <c:pt idx="10">
                <c:v>41522.423999999999</c:v>
              </c:pt>
              <c:pt idx="11">
                <c:v>42673.102999999996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C8F-46CE-9A88-122957FEBC5D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41918.33</c:v>
              </c:pt>
              <c:pt idx="1">
                <c:v>44529.268000000004</c:v>
              </c:pt>
              <c:pt idx="2">
                <c:v>57482.796999999999</c:v>
              </c:pt>
              <c:pt idx="3">
                <c:v>61328.905999999988</c:v>
              </c:pt>
              <c:pt idx="4">
                <c:v>57324.070999999996</c:v>
              </c:pt>
              <c:pt idx="5">
                <c:v>56999.061000000002</c:v>
              </c:pt>
              <c:pt idx="6">
                <c:v>48490.192999999992</c:v>
              </c:pt>
              <c:pt idx="7">
                <c:v>43755.061999999998</c:v>
              </c:pt>
              <c:pt idx="8">
                <c:v>48322.311999999998</c:v>
              </c:pt>
              <c:pt idx="9">
                <c:v>44035.228000000003</c:v>
              </c:pt>
              <c:pt idx="10">
                <c:v>46283.620999999999</c:v>
              </c:pt>
              <c:pt idx="11">
                <c:v>44944.696999999993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C8F-46CE-9A88-122957FEB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65560"/>
        <c:axId val="618071832"/>
      </c:lineChart>
      <c:catAx>
        <c:axId val="61806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7183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5560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101304.981</c:v>
              </c:pt>
              <c:pt idx="1">
                <c:v>109164.98699999999</c:v>
              </c:pt>
              <c:pt idx="2">
                <c:v>117468.20300000001</c:v>
              </c:pt>
              <c:pt idx="3">
                <c:v>129292.97399999999</c:v>
              </c:pt>
              <c:pt idx="4">
                <c:v>121203.072</c:v>
              </c:pt>
              <c:pt idx="5">
                <c:v>116000.7600450512</c:v>
              </c:pt>
              <c:pt idx="6">
                <c:v>106178.40593145925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CEE-4444-845D-04BAC47588FE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105979.923</c:v>
              </c:pt>
              <c:pt idx="1">
                <c:v>108449.28399999999</c:v>
              </c:pt>
              <c:pt idx="2">
                <c:v>125772.171</c:v>
              </c:pt>
              <c:pt idx="3">
                <c:v>134319.40600000002</c:v>
              </c:pt>
              <c:pt idx="4">
                <c:v>115735.66399999999</c:v>
              </c:pt>
              <c:pt idx="5">
                <c:v>114937.55300000001</c:v>
              </c:pt>
              <c:pt idx="6">
                <c:v>104854.82699999999</c:v>
              </c:pt>
              <c:pt idx="7">
                <c:v>90322.091</c:v>
              </c:pt>
              <c:pt idx="8">
                <c:v>103729.512</c:v>
              </c:pt>
              <c:pt idx="9">
                <c:v>98633.403000000006</c:v>
              </c:pt>
              <c:pt idx="10">
                <c:v>98457.319000000003</c:v>
              </c:pt>
              <c:pt idx="11">
                <c:v>100267.125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CEE-4444-845D-04BAC47588FE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103287.72899999999</c:v>
              </c:pt>
              <c:pt idx="1">
                <c:v>107759.435</c:v>
              </c:pt>
              <c:pt idx="2">
                <c:v>124175.79399999999</c:v>
              </c:pt>
              <c:pt idx="3">
                <c:v>133784.4</c:v>
              </c:pt>
              <c:pt idx="4">
                <c:v>119887.791</c:v>
              </c:pt>
              <c:pt idx="5">
                <c:v>124335.217</c:v>
              </c:pt>
              <c:pt idx="6">
                <c:v>107838.435</c:v>
              </c:pt>
              <c:pt idx="7">
                <c:v>99750.21</c:v>
              </c:pt>
              <c:pt idx="8">
                <c:v>108931.621</c:v>
              </c:pt>
              <c:pt idx="9">
                <c:v>103580.818</c:v>
              </c:pt>
              <c:pt idx="10">
                <c:v>105861.899</c:v>
              </c:pt>
              <c:pt idx="11">
                <c:v>103708.92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CEE-4444-845D-04BAC4758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74184"/>
        <c:axId val="618073008"/>
      </c:lineChart>
      <c:catAx>
        <c:axId val="618074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7300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418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Eastern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83691.38900000001</c:v>
              </c:pt>
              <c:pt idx="1">
                <c:v>142483.34399999998</c:v>
              </c:pt>
              <c:pt idx="2">
                <c:v>209107.65900000001</c:v>
              </c:pt>
              <c:pt idx="3">
                <c:v>257711.95200000002</c:v>
              </c:pt>
              <c:pt idx="4">
                <c:v>245623.10500000001</c:v>
              </c:pt>
              <c:pt idx="5">
                <c:v>213145.408</c:v>
              </c:pt>
              <c:pt idx="6">
                <c:v>180522.61300000001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238-4B79-89FC-DFB110330FBE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92450.968999999997</c:v>
              </c:pt>
              <c:pt idx="1">
                <c:v>164408.27399999998</c:v>
              </c:pt>
              <c:pt idx="2">
                <c:v>242349.73299999998</c:v>
              </c:pt>
              <c:pt idx="3">
                <c:v>290216.80900000001</c:v>
              </c:pt>
              <c:pt idx="4">
                <c:v>269992.30200000003</c:v>
              </c:pt>
              <c:pt idx="5">
                <c:v>239124.35799999998</c:v>
              </c:pt>
              <c:pt idx="6">
                <c:v>185636.61300000001</c:v>
              </c:pt>
              <c:pt idx="7">
                <c:v>134627.38900000002</c:v>
              </c:pt>
              <c:pt idx="8">
                <c:v>122247.852</c:v>
              </c:pt>
              <c:pt idx="9">
                <c:v>99846.300999999992</c:v>
              </c:pt>
              <c:pt idx="10">
                <c:v>91898.242999999988</c:v>
              </c:pt>
              <c:pt idx="11">
                <c:v>74948.26400000001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238-4B79-89FC-DFB110330FBE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88412.757000000012</c:v>
              </c:pt>
              <c:pt idx="1">
                <c:v>156113.853</c:v>
              </c:pt>
              <c:pt idx="2">
                <c:v>233810.2</c:v>
              </c:pt>
              <c:pt idx="3">
                <c:v>279290.84000000003</c:v>
              </c:pt>
              <c:pt idx="4">
                <c:v>264046.67499999999</c:v>
              </c:pt>
              <c:pt idx="5">
                <c:v>253020.66699999996</c:v>
              </c:pt>
              <c:pt idx="6">
                <c:v>228640.06099999999</c:v>
              </c:pt>
              <c:pt idx="7">
                <c:v>182027.92</c:v>
              </c:pt>
              <c:pt idx="8">
                <c:v>167531.291</c:v>
              </c:pt>
              <c:pt idx="9">
                <c:v>130830.99</c:v>
              </c:pt>
              <c:pt idx="10">
                <c:v>117791.621</c:v>
              </c:pt>
              <c:pt idx="11">
                <c:v>89852.457999999999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238-4B79-89FC-DFB110330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66736"/>
        <c:axId val="618074576"/>
      </c:lineChart>
      <c:catAx>
        <c:axId val="61806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7457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673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Northern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101941.9575</c:v>
              </c:pt>
              <c:pt idx="1">
                <c:v>129696.014</c:v>
              </c:pt>
              <c:pt idx="2">
                <c:v>229065.47899999999</c:v>
              </c:pt>
              <c:pt idx="3">
                <c:v>310879.31350000005</c:v>
              </c:pt>
              <c:pt idx="4">
                <c:v>305600.1574429585</c:v>
              </c:pt>
              <c:pt idx="5">
                <c:v>279234.39909961686</c:v>
              </c:pt>
              <c:pt idx="6">
                <c:v>252123.44072547375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670-4139-A610-5AA5E8C772E1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114159.54350000001</c:v>
              </c:pt>
              <c:pt idx="1">
                <c:v>151322.12800000003</c:v>
              </c:pt>
              <c:pt idx="2">
                <c:v>261541.97850000003</c:v>
              </c:pt>
              <c:pt idx="3">
                <c:v>343180.83100000001</c:v>
              </c:pt>
              <c:pt idx="4">
                <c:v>318151.43</c:v>
              </c:pt>
              <c:pt idx="5">
                <c:v>289301.64350000001</c:v>
              </c:pt>
              <c:pt idx="6">
                <c:v>249617.5765</c:v>
              </c:pt>
              <c:pt idx="7">
                <c:v>192677.44149999999</c:v>
              </c:pt>
              <c:pt idx="8">
                <c:v>182945.91200000001</c:v>
              </c:pt>
              <c:pt idx="9">
                <c:v>153211.74299999999</c:v>
              </c:pt>
              <c:pt idx="10">
                <c:v>146681.63</c:v>
              </c:pt>
              <c:pt idx="11">
                <c:v>124193.07799999999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670-4139-A610-5AA5E8C772E1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104962.16099999999</c:v>
              </c:pt>
              <c:pt idx="1">
                <c:v>150001.99799999999</c:v>
              </c:pt>
              <c:pt idx="2">
                <c:v>274860.978</c:v>
              </c:pt>
              <c:pt idx="3">
                <c:v>364194.54399999999</c:v>
              </c:pt>
              <c:pt idx="4">
                <c:v>363945.391</c:v>
              </c:pt>
              <c:pt idx="5">
                <c:v>351342.12699999998</c:v>
              </c:pt>
              <c:pt idx="6">
                <c:v>314109.07699999999</c:v>
              </c:pt>
              <c:pt idx="7">
                <c:v>251791.81900000002</c:v>
              </c:pt>
              <c:pt idx="8">
                <c:v>245866.13699999999</c:v>
              </c:pt>
              <c:pt idx="9">
                <c:v>218825.93199999997</c:v>
              </c:pt>
              <c:pt idx="10">
                <c:v>209816.86899999998</c:v>
              </c:pt>
              <c:pt idx="11">
                <c:v>155550.54300000001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670-4139-A610-5AA5E8C77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67520"/>
        <c:axId val="618067912"/>
      </c:lineChart>
      <c:catAx>
        <c:axId val="6180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7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6791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7520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Western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162164.64000000001</c:v>
              </c:pt>
              <c:pt idx="1">
                <c:v>204380.69500000001</c:v>
              </c:pt>
              <c:pt idx="2">
                <c:v>229730.82500000001</c:v>
              </c:pt>
              <c:pt idx="3">
                <c:v>258720.64400000003</c:v>
              </c:pt>
              <c:pt idx="4">
                <c:v>245253.76300000001</c:v>
              </c:pt>
              <c:pt idx="5">
                <c:v>209185.81699999998</c:v>
              </c:pt>
              <c:pt idx="6">
                <c:v>173440.99699999997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3B8-4424-8E14-CABD3CD909B3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170475.84400000001</c:v>
              </c:pt>
              <c:pt idx="1">
                <c:v>220848.06700000004</c:v>
              </c:pt>
              <c:pt idx="2">
                <c:v>248415.63099999999</c:v>
              </c:pt>
              <c:pt idx="3">
                <c:v>272479.43700000003</c:v>
              </c:pt>
              <c:pt idx="4">
                <c:v>250049.16799999998</c:v>
              </c:pt>
              <c:pt idx="5">
                <c:v>217102.33</c:v>
              </c:pt>
              <c:pt idx="6">
                <c:v>166924.25099999999</c:v>
              </c:pt>
              <c:pt idx="7">
                <c:v>118093.039</c:v>
              </c:pt>
              <c:pt idx="8">
                <c:v>104971.04599999999</c:v>
              </c:pt>
              <c:pt idx="9">
                <c:v>81891.266000000003</c:v>
              </c:pt>
              <c:pt idx="10">
                <c:v>87161.319000000003</c:v>
              </c:pt>
              <c:pt idx="11">
                <c:v>111297.46400000001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3B8-4424-8E14-CABD3CD909B3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189366.462</c:v>
              </c:pt>
              <c:pt idx="1">
                <c:v>235647.79300000001</c:v>
              </c:pt>
              <c:pt idx="2">
                <c:v>255773.54399999999</c:v>
              </c:pt>
              <c:pt idx="3">
                <c:v>271780.08</c:v>
              </c:pt>
              <c:pt idx="4">
                <c:v>243411.77399999998</c:v>
              </c:pt>
              <c:pt idx="5">
                <c:v>226120.1</c:v>
              </c:pt>
              <c:pt idx="6">
                <c:v>201722.05100000001</c:v>
              </c:pt>
              <c:pt idx="7">
                <c:v>149366.33500000002</c:v>
              </c:pt>
              <c:pt idx="8">
                <c:v>131993.76100000003</c:v>
              </c:pt>
              <c:pt idx="9">
                <c:v>90429.256000000008</c:v>
              </c:pt>
              <c:pt idx="10">
                <c:v>91567.048999999999</c:v>
              </c:pt>
              <c:pt idx="11">
                <c:v>120908.53699999998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3B8-4424-8E14-CABD3CD90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69088"/>
        <c:axId val="618069480"/>
      </c:lineChart>
      <c:catAx>
        <c:axId val="6180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9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6948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6908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347797.9865</c:v>
              </c:pt>
              <c:pt idx="1">
                <c:v>476560.05300000001</c:v>
              </c:pt>
              <c:pt idx="2">
                <c:v>667903.96299999999</c:v>
              </c:pt>
              <c:pt idx="3">
                <c:v>827311.90950000007</c:v>
              </c:pt>
              <c:pt idx="4">
                <c:v>796477.02544295858</c:v>
              </c:pt>
              <c:pt idx="5">
                <c:v>701565.62409961689</c:v>
              </c:pt>
              <c:pt idx="6">
                <c:v>606087.05072547379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3DB-46A7-B3A1-7C1960364AD2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377086.35649999999</c:v>
              </c:pt>
              <c:pt idx="1">
                <c:v>536578.46900000004</c:v>
              </c:pt>
              <c:pt idx="2">
                <c:v>752307.34250000003</c:v>
              </c:pt>
              <c:pt idx="3">
                <c:v>905877.07700000005</c:v>
              </c:pt>
              <c:pt idx="4">
                <c:v>838192.9</c:v>
              </c:pt>
              <c:pt idx="5">
                <c:v>745528.33150000009</c:v>
              </c:pt>
              <c:pt idx="6">
                <c:v>602178.44050000003</c:v>
              </c:pt>
              <c:pt idx="7">
                <c:v>445397.86950000003</c:v>
              </c:pt>
              <c:pt idx="8">
                <c:v>410164.81</c:v>
              </c:pt>
              <c:pt idx="9">
                <c:v>334949.31</c:v>
              </c:pt>
              <c:pt idx="10">
                <c:v>325741.19199999998</c:v>
              </c:pt>
              <c:pt idx="11">
                <c:v>310438.80599999998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3DB-46A7-B3A1-7C1960364AD2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382741.38</c:v>
              </c:pt>
              <c:pt idx="1">
                <c:v>541763.64400000009</c:v>
              </c:pt>
              <c:pt idx="2">
                <c:v>764444.72200000007</c:v>
              </c:pt>
              <c:pt idx="3">
                <c:v>915265.46400000015</c:v>
              </c:pt>
              <c:pt idx="4">
                <c:v>871403.84</c:v>
              </c:pt>
              <c:pt idx="5">
                <c:v>830482.89399999997</c:v>
              </c:pt>
              <c:pt idx="6">
                <c:v>744471.18900000001</c:v>
              </c:pt>
              <c:pt idx="7">
                <c:v>583186.07400000002</c:v>
              </c:pt>
              <c:pt idx="8">
                <c:v>545391.18900000001</c:v>
              </c:pt>
              <c:pt idx="9">
                <c:v>440086.17799999996</c:v>
              </c:pt>
              <c:pt idx="10">
                <c:v>419175.53899999999</c:v>
              </c:pt>
              <c:pt idx="11">
                <c:v>366311.53799999994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3DB-46A7-B3A1-7C1960364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739048"/>
        <c:axId val="464740224"/>
      </c:lineChart>
      <c:catAx>
        <c:axId val="464739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64740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4740224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64739048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76200</xdr:rowOff>
    </xdr:from>
    <xdr:to>
      <xdr:col>7</xdr:col>
      <xdr:colOff>0</xdr:colOff>
      <xdr:row>1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9F6320-4409-49F1-B143-8D9C9F07117E}"/>
            </a:ext>
          </a:extLst>
        </xdr:cNvPr>
        <xdr:cNvSpPr>
          <a:spLocks noChangeShapeType="1"/>
        </xdr:cNvSpPr>
      </xdr:nvSpPr>
      <xdr:spPr bwMode="auto">
        <a:xfrm flipV="1">
          <a:off x="7023100" y="247650"/>
          <a:ext cx="0" cy="0"/>
        </a:xfrm>
        <a:prstGeom prst="line">
          <a:avLst/>
        </a:prstGeom>
        <a:noFill/>
        <a:ln w="57150">
          <a:solidFill>
            <a:srgbClr val="3399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427990</xdr:colOff>
      <xdr:row>4</xdr:row>
      <xdr:rowOff>40640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E6693-4F82-4124-9519-87EF340ED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01140" cy="81534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0412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059B0290-CEE6-41AA-BAB9-3FE295D672B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0515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4BED3314-8BA4-4A29-BE41-BE2D67387F7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0.00898</cdr:x>
      <cdr:y>3.24675E-6</cdr:y>
    </cdr:from>
    <cdr:to>
      <cdr:x>0.20613</cdr:x>
      <cdr:y>1</cdr:y>
    </cdr:to>
    <cdr:pic>
      <cdr:nvPicPr>
        <cdr:cNvPr id="30617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A86DA48B-F452-4DC1-9E0D-36244D7CE4B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4304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0720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01AA0C98-1C79-4BB2-A565-41300054187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08225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04DB2BD0-65C5-4EB0-B6BB-8D6F82F600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0924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641B7260-D590-42E8-A817-93C3B15A6FA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1027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4223672D-5CCC-469D-B946-D8E6AD8B345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0.79289</cdr:x>
      <cdr:y>0.00766</cdr:y>
    </cdr:from>
    <cdr:to>
      <cdr:x>0.9477</cdr:x>
      <cdr:y>0.13903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D50C0513-F72F-4071-9F6D-421663165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19950" y="4445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0.79289</cdr:x>
      <cdr:y>0.01095</cdr:y>
    </cdr:from>
    <cdr:to>
      <cdr:x>0.9477</cdr:x>
      <cdr:y>0.14231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E1F1F74A-FBEC-46CF-A0FC-BAFA78041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19950" y="6350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0.79079</cdr:x>
      <cdr:y>0.00987</cdr:y>
    </cdr:from>
    <cdr:to>
      <cdr:x>0.94561</cdr:x>
      <cdr:y>0.14145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BC7D442F-D2F3-4465-A8C7-04CACA16A01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00900" y="5715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465667</xdr:colOff>
      <xdr:row>0</xdr:row>
      <xdr:rowOff>67733</xdr:rowOff>
    </xdr:from>
    <xdr:to>
      <xdr:col>19</xdr:col>
      <xdr:colOff>16722</xdr:colOff>
      <xdr:row>3</xdr:row>
      <xdr:rowOff>282998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6131F8-6230-41F9-903A-CF03C0231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6067" y="67733"/>
          <a:ext cx="1805305" cy="970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257175</xdr:colOff>
      <xdr:row>5</xdr:row>
      <xdr:rowOff>114300</xdr:rowOff>
    </xdr:from>
    <xdr:to>
      <xdr:col>12</xdr:col>
      <xdr:colOff>295275</xdr:colOff>
      <xdr:row>39</xdr:row>
      <xdr:rowOff>85725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0EF7CD16-99BD-4CB4-BB8B-F0C96EBA5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F374C243-C1EF-44BA-8A78-FD2DA3820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20234EED-7F1E-4F69-BBBC-5AD882A6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BA847F22-8BB0-4EA3-8A45-CB404505B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2C2E8E92-0430-4748-8259-05AE8563E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2805CA7A-A3D5-4923-999D-7EE9701D0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D8E59D1B-3449-4772-A048-3856E6A5F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FA54FAC9-5D11-4CB0-A0DB-B66F85E95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D08A269-30C1-4A64-A5DE-C1C38CDB3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512F3552-A603-4A8B-BC3D-21C8595F2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458C8D2E-2D1A-4A16-8090-4CCAFFAD3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3" name="Chart 1036">
          <a:extLst>
            <a:ext uri="{FF2B5EF4-FFF2-40B4-BE49-F238E27FC236}">
              <a16:creationId xmlns:a16="http://schemas.microsoft.com/office/drawing/2014/main" id="{DBDCCCB7-E19B-44F3-9D22-67CDA23E5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4" name="Chart 1037">
          <a:extLst>
            <a:ext uri="{FF2B5EF4-FFF2-40B4-BE49-F238E27FC236}">
              <a16:creationId xmlns:a16="http://schemas.microsoft.com/office/drawing/2014/main" id="{D9161DAA-4A3A-46EF-B49C-2BDFD5899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0</xdr:col>
      <xdr:colOff>314325</xdr:colOff>
      <xdr:row>45</xdr:row>
      <xdr:rowOff>149225</xdr:rowOff>
    </xdr:from>
    <xdr:to>
      <xdr:col>12</xdr:col>
      <xdr:colOff>352425</xdr:colOff>
      <xdr:row>79</xdr:row>
      <xdr:rowOff>120650</xdr:rowOff>
    </xdr:to>
    <xdr:graphicFrame macro="">
      <xdr:nvGraphicFramePr>
        <xdr:cNvPr id="15" name="Chart 1039">
          <a:extLst>
            <a:ext uri="{FF2B5EF4-FFF2-40B4-BE49-F238E27FC236}">
              <a16:creationId xmlns:a16="http://schemas.microsoft.com/office/drawing/2014/main" id="{ACE503D4-B5F3-48E8-82E2-DD604EA61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0</xdr:col>
      <xdr:colOff>276225</xdr:colOff>
      <xdr:row>85</xdr:row>
      <xdr:rowOff>152400</xdr:rowOff>
    </xdr:from>
    <xdr:to>
      <xdr:col>12</xdr:col>
      <xdr:colOff>314325</xdr:colOff>
      <xdr:row>119</xdr:row>
      <xdr:rowOff>123825</xdr:rowOff>
    </xdr:to>
    <xdr:graphicFrame macro="">
      <xdr:nvGraphicFramePr>
        <xdr:cNvPr id="16" name="Chart 1041">
          <a:extLst>
            <a:ext uri="{FF2B5EF4-FFF2-40B4-BE49-F238E27FC236}">
              <a16:creationId xmlns:a16="http://schemas.microsoft.com/office/drawing/2014/main" id="{FCBD3431-2E53-4862-B05D-17D851BA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0</xdr:col>
      <xdr:colOff>295275</xdr:colOff>
      <xdr:row>126</xdr:row>
      <xdr:rowOff>0</xdr:rowOff>
    </xdr:from>
    <xdr:to>
      <xdr:col>12</xdr:col>
      <xdr:colOff>333375</xdr:colOff>
      <xdr:row>159</xdr:row>
      <xdr:rowOff>133350</xdr:rowOff>
    </xdr:to>
    <xdr:graphicFrame macro="">
      <xdr:nvGraphicFramePr>
        <xdr:cNvPr id="17" name="Chart 1043">
          <a:extLst>
            <a:ext uri="{FF2B5EF4-FFF2-40B4-BE49-F238E27FC236}">
              <a16:creationId xmlns:a16="http://schemas.microsoft.com/office/drawing/2014/main" id="{F355004B-8C7C-4AE8-A86F-BA3212429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0.79219</cdr:x>
      <cdr:y>0.00985</cdr:y>
    </cdr:from>
    <cdr:to>
      <cdr:x>0.947</cdr:x>
      <cdr:y>0.14122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318850CC-6AE6-4DD4-B63B-09775EC90F4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13600" y="5715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29900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8DE597A0-F949-47C6-BBE5-2E185905EFF1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478"/>
          <a:ext cx="1780189" cy="73342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30003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8F98CD17-31C3-4115-B093-4E87FEA015E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0105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6993603E-3B3C-46CE-80E4-1D223970910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7073"/>
          <a:ext cx="1780189" cy="73342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0208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F0DA96BD-CB50-4DBF-9B93-BFF8018774C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303105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D9AEC5B4-FC88-422E-8B27-85AE218C8241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B668-E1D9-42AC-B2CC-D8D696CAB3D1}">
  <sheetPr>
    <pageSetUpPr fitToPage="1"/>
  </sheetPr>
  <dimension ref="A1:G53"/>
  <sheetViews>
    <sheetView tabSelected="1" workbookViewId="0">
      <selection activeCell="A12" sqref="A1:XFD1048576"/>
    </sheetView>
  </sheetViews>
  <sheetFormatPr defaultColWidth="9" defaultRowHeight="13.5" x14ac:dyDescent="0.3"/>
  <cols>
    <col min="1" max="1" width="13" style="71" bestFit="1" customWidth="1"/>
    <col min="2" max="2" width="12.765625" style="72" customWidth="1"/>
    <col min="3" max="3" width="0.84375" style="71" customWidth="1"/>
    <col min="4" max="7" width="14.61328125" style="128" customWidth="1"/>
    <col min="8" max="16384" width="9" style="71"/>
  </cols>
  <sheetData>
    <row r="1" spans="1:7" x14ac:dyDescent="0.3">
      <c r="D1" s="73"/>
      <c r="E1" s="73"/>
      <c r="F1" s="73"/>
      <c r="G1" s="73"/>
    </row>
    <row r="2" spans="1:7" ht="17.5" x14ac:dyDescent="0.35">
      <c r="D2" s="74" t="s">
        <v>28</v>
      </c>
      <c r="E2" s="74"/>
      <c r="F2" s="74"/>
      <c r="G2" s="74"/>
    </row>
    <row r="3" spans="1:7" ht="15" x14ac:dyDescent="0.3">
      <c r="D3" s="75" t="s">
        <v>29</v>
      </c>
      <c r="E3" s="75"/>
      <c r="F3" s="75"/>
      <c r="G3" s="75"/>
    </row>
    <row r="4" spans="1:7" ht="15" x14ac:dyDescent="0.3">
      <c r="D4" s="73"/>
      <c r="E4" s="76"/>
      <c r="F4" s="73"/>
      <c r="G4" s="77"/>
    </row>
    <row r="5" spans="1:7" s="78" customFormat="1" x14ac:dyDescent="0.3">
      <c r="B5" s="72"/>
      <c r="D5" s="79"/>
      <c r="E5" s="79"/>
      <c r="F5" s="79"/>
      <c r="G5" s="79"/>
    </row>
    <row r="6" spans="1:7" s="78" customFormat="1" x14ac:dyDescent="0.3">
      <c r="B6" s="72"/>
      <c r="D6" s="80" t="s">
        <v>2</v>
      </c>
      <c r="E6" s="81" t="s">
        <v>3</v>
      </c>
      <c r="F6" s="81" t="s">
        <v>4</v>
      </c>
      <c r="G6" s="82" t="s">
        <v>40</v>
      </c>
    </row>
    <row r="7" spans="1:7" s="78" customFormat="1" x14ac:dyDescent="0.3">
      <c r="A7" s="83" t="s">
        <v>30</v>
      </c>
      <c r="B7" s="84" t="s">
        <v>41</v>
      </c>
      <c r="D7" s="85">
        <v>112574.49260718365</v>
      </c>
      <c r="E7" s="86">
        <v>111266.25644068772</v>
      </c>
      <c r="F7" s="86">
        <v>149505.4487740231</v>
      </c>
      <c r="G7" s="87">
        <v>373346.19782189449</v>
      </c>
    </row>
    <row r="8" spans="1:7" x14ac:dyDescent="0.3">
      <c r="A8" s="88"/>
      <c r="B8" s="89" t="s">
        <v>42</v>
      </c>
      <c r="D8" s="90">
        <v>122653.35689615543</v>
      </c>
      <c r="E8" s="91">
        <v>119859.0388727773</v>
      </c>
      <c r="F8" s="91">
        <v>148730.59530634101</v>
      </c>
      <c r="G8" s="92">
        <v>391242.99107527378</v>
      </c>
    </row>
    <row r="9" spans="1:7" x14ac:dyDescent="0.3">
      <c r="A9" s="93"/>
      <c r="B9" s="89" t="s">
        <v>43</v>
      </c>
      <c r="D9" s="90">
        <v>115766.09039615544</v>
      </c>
      <c r="E9" s="91">
        <v>119824.10401702044</v>
      </c>
      <c r="F9" s="91">
        <v>130544.44832556155</v>
      </c>
      <c r="G9" s="92">
        <v>366134.6427387374</v>
      </c>
    </row>
    <row r="10" spans="1:7" x14ac:dyDescent="0.3">
      <c r="A10" s="93"/>
      <c r="B10" s="94"/>
      <c r="C10" s="95"/>
      <c r="D10" s="96"/>
      <c r="E10" s="97"/>
      <c r="F10" s="97"/>
      <c r="G10" s="98"/>
    </row>
    <row r="11" spans="1:7" s="95" customFormat="1" x14ac:dyDescent="0.3">
      <c r="A11" s="99"/>
      <c r="B11" s="94" t="s">
        <v>44</v>
      </c>
      <c r="D11" s="100">
        <f>(D9-D8)/D8</f>
        <v>-5.61522870167434E-2</v>
      </c>
      <c r="E11" s="97">
        <f>(E9-E8)/E8</f>
        <v>-2.9146617631349683E-4</v>
      </c>
      <c r="F11" s="97">
        <f>(F9-F8)/F8</f>
        <v>-0.12227576271930723</v>
      </c>
      <c r="G11" s="98">
        <f>(G9-G8)/G8</f>
        <v>-6.4175841891837546E-2</v>
      </c>
    </row>
    <row r="12" spans="1:7" s="95" customFormat="1" x14ac:dyDescent="0.3">
      <c r="A12" s="99"/>
      <c r="B12" s="101"/>
      <c r="D12" s="102"/>
      <c r="G12" s="101"/>
    </row>
    <row r="13" spans="1:7" x14ac:dyDescent="0.3">
      <c r="A13" s="93"/>
      <c r="B13" s="89"/>
      <c r="D13" s="90"/>
      <c r="E13" s="91"/>
      <c r="F13" s="91"/>
      <c r="G13" s="92"/>
    </row>
    <row r="14" spans="1:7" x14ac:dyDescent="0.3">
      <c r="A14" s="103" t="s">
        <v>31</v>
      </c>
      <c r="B14" s="104" t="s">
        <v>42</v>
      </c>
      <c r="C14" s="105"/>
      <c r="D14" s="106">
        <f>D8/$G$8</f>
        <v>0.31349662407768819</v>
      </c>
      <c r="E14" s="107">
        <f>E8/$G$8</f>
        <v>0.30635446923499476</v>
      </c>
      <c r="F14" s="107">
        <f>F8/$G$8</f>
        <v>0.38014890668731688</v>
      </c>
      <c r="G14" s="108">
        <f>G8/$G$8</f>
        <v>1</v>
      </c>
    </row>
    <row r="15" spans="1:7" x14ac:dyDescent="0.3">
      <c r="A15" s="93"/>
      <c r="B15" s="89" t="s">
        <v>43</v>
      </c>
      <c r="D15" s="109">
        <f>D9/$G$9</f>
        <v>0.31618447664555638</v>
      </c>
      <c r="E15" s="110">
        <f>E9/$G$9</f>
        <v>0.3272678682375415</v>
      </c>
      <c r="F15" s="110">
        <f>F9/$G$9</f>
        <v>0.35654765511690223</v>
      </c>
      <c r="G15" s="111">
        <f>G9/$G$9</f>
        <v>1</v>
      </c>
    </row>
    <row r="16" spans="1:7" x14ac:dyDescent="0.3">
      <c r="A16" s="112"/>
      <c r="B16" s="113"/>
      <c r="C16" s="114"/>
      <c r="D16" s="115"/>
      <c r="E16" s="115"/>
      <c r="F16" s="115"/>
      <c r="G16" s="116"/>
    </row>
    <row r="17" spans="1:7" x14ac:dyDescent="0.3">
      <c r="A17" s="88"/>
      <c r="D17" s="91"/>
      <c r="E17" s="91"/>
      <c r="F17" s="91"/>
      <c r="G17" s="117"/>
    </row>
    <row r="18" spans="1:7" s="78" customFormat="1" x14ac:dyDescent="0.3">
      <c r="B18" s="72"/>
      <c r="D18" s="80" t="s">
        <v>2</v>
      </c>
      <c r="E18" s="81" t="s">
        <v>3</v>
      </c>
      <c r="F18" s="81" t="s">
        <v>4</v>
      </c>
      <c r="G18" s="82" t="s">
        <v>40</v>
      </c>
    </row>
    <row r="19" spans="1:7" s="78" customFormat="1" x14ac:dyDescent="0.3">
      <c r="A19" s="83" t="s">
        <v>32</v>
      </c>
      <c r="B19" s="118" t="s">
        <v>45</v>
      </c>
      <c r="D19" s="119">
        <v>1815995.45548658</v>
      </c>
      <c r="E19" s="86">
        <v>1475566.9662028691</v>
      </c>
      <c r="F19" s="86">
        <v>1849478.4552493868</v>
      </c>
      <c r="G19" s="87">
        <v>5141040.8769388357</v>
      </c>
    </row>
    <row r="20" spans="1:7" x14ac:dyDescent="0.3">
      <c r="A20" s="88"/>
      <c r="B20" s="89" t="s">
        <v>46</v>
      </c>
      <c r="D20" s="90">
        <v>1907071.5023264231</v>
      </c>
      <c r="E20" s="91">
        <v>1538137.86336531</v>
      </c>
      <c r="F20" s="91">
        <v>1851144.505979219</v>
      </c>
      <c r="G20" s="92">
        <v>5296353.871670953</v>
      </c>
    </row>
    <row r="21" spans="1:7" x14ac:dyDescent="0.3">
      <c r="A21" s="93"/>
      <c r="B21" s="89" t="s">
        <v>47</v>
      </c>
      <c r="D21" s="90">
        <v>1929880.449326423</v>
      </c>
      <c r="E21" s="91">
        <v>1579372.5265890756</v>
      </c>
      <c r="F21" s="91">
        <v>1756438.8729586443</v>
      </c>
      <c r="G21" s="92">
        <v>5265691.8488741415</v>
      </c>
    </row>
    <row r="22" spans="1:7" x14ac:dyDescent="0.3">
      <c r="A22" s="93"/>
      <c r="B22" s="94"/>
      <c r="C22" s="95"/>
      <c r="D22" s="96"/>
      <c r="E22" s="97"/>
      <c r="F22" s="97"/>
      <c r="G22" s="98"/>
    </row>
    <row r="23" spans="1:7" s="95" customFormat="1" x14ac:dyDescent="0.3">
      <c r="A23" s="99"/>
      <c r="B23" s="94" t="str">
        <f>"% change " &amp; MID(B21,3,2) &amp; "/" &amp; RIGHT(B21,2) &amp; " &amp; " &amp; MID(B20,3,2) &amp; "/" &amp; RIGHT(B20,2)</f>
        <v>% change 24/25 &amp; 23/24</v>
      </c>
      <c r="D23" s="100">
        <f>(D21-D20)/D20</f>
        <v>1.1960194975477036E-2</v>
      </c>
      <c r="E23" s="97">
        <f>(E21-E20)/E20</f>
        <v>2.680817123476029E-2</v>
      </c>
      <c r="F23" s="97">
        <f>(F21-F20)/F20</f>
        <v>-5.1160583473993715E-2</v>
      </c>
      <c r="G23" s="98">
        <f>(G21-G20)/G20</f>
        <v>-5.7892700411911746E-3</v>
      </c>
    </row>
    <row r="24" spans="1:7" s="95" customFormat="1" x14ac:dyDescent="0.3">
      <c r="A24" s="99"/>
      <c r="B24" s="101"/>
      <c r="D24" s="102"/>
      <c r="G24" s="101"/>
    </row>
    <row r="25" spans="1:7" x14ac:dyDescent="0.3">
      <c r="A25" s="93"/>
      <c r="B25" s="89"/>
      <c r="D25" s="90"/>
      <c r="E25" s="91"/>
      <c r="F25" s="91"/>
      <c r="G25" s="92"/>
    </row>
    <row r="26" spans="1:7" x14ac:dyDescent="0.3">
      <c r="A26" s="103" t="s">
        <v>31</v>
      </c>
      <c r="B26" s="89" t="s">
        <v>46</v>
      </c>
      <c r="D26" s="109">
        <f>D20/$G$20</f>
        <v>0.36007252319882449</v>
      </c>
      <c r="E26" s="110">
        <f>E20/$G$20</f>
        <v>0.29041448147799859</v>
      </c>
      <c r="F26" s="110">
        <f>F20/$G$20</f>
        <v>0.34951299532317676</v>
      </c>
      <c r="G26" s="111">
        <f>G20/$G$20</f>
        <v>1</v>
      </c>
    </row>
    <row r="27" spans="1:7" x14ac:dyDescent="0.3">
      <c r="A27" s="93"/>
      <c r="B27" s="89" t="s">
        <v>47</v>
      </c>
      <c r="D27" s="109">
        <f>D21/$G$21</f>
        <v>0.3665008330745847</v>
      </c>
      <c r="E27" s="110">
        <f>E21/$G$21</f>
        <v>0.29993637529829276</v>
      </c>
      <c r="F27" s="110">
        <f>F21/$G$21</f>
        <v>0.33356279162712282</v>
      </c>
      <c r="G27" s="111">
        <f>G21/$G$21</f>
        <v>1</v>
      </c>
    </row>
    <row r="28" spans="1:7" x14ac:dyDescent="0.3">
      <c r="A28" s="112"/>
      <c r="B28" s="113"/>
      <c r="C28" s="114"/>
      <c r="D28" s="115"/>
      <c r="E28" s="115"/>
      <c r="F28" s="115"/>
      <c r="G28" s="116"/>
    </row>
    <row r="29" spans="1:7" x14ac:dyDescent="0.3">
      <c r="A29" s="88"/>
      <c r="D29" s="91"/>
      <c r="E29" s="91"/>
      <c r="F29" s="91"/>
      <c r="G29" s="117"/>
    </row>
    <row r="30" spans="1:7" x14ac:dyDescent="0.3">
      <c r="D30" s="120" t="s">
        <v>2</v>
      </c>
      <c r="E30" s="121" t="s">
        <v>3</v>
      </c>
      <c r="F30" s="121" t="s">
        <v>4</v>
      </c>
      <c r="G30" s="82" t="s">
        <v>40</v>
      </c>
    </row>
    <row r="31" spans="1:7" x14ac:dyDescent="0.3">
      <c r="A31" s="103" t="s">
        <v>33</v>
      </c>
      <c r="B31" s="122" t="s">
        <v>46</v>
      </c>
      <c r="D31" s="90">
        <v>1907071.5023264231</v>
      </c>
      <c r="E31" s="91">
        <v>1538137.86336531</v>
      </c>
      <c r="F31" s="91">
        <v>1851144.505979219</v>
      </c>
      <c r="G31" s="92">
        <v>5296353.871670953</v>
      </c>
    </row>
    <row r="32" spans="1:7" x14ac:dyDescent="0.3">
      <c r="A32" s="123"/>
      <c r="B32" s="124" t="s">
        <v>31</v>
      </c>
      <c r="D32" s="125">
        <f>D31/$G$31</f>
        <v>0.36007252319882449</v>
      </c>
      <c r="E32" s="126">
        <f>E31/$G$31</f>
        <v>0.29041448147799859</v>
      </c>
      <c r="F32" s="126">
        <f>F31/$G$31</f>
        <v>0.34951299532317676</v>
      </c>
      <c r="G32" s="127">
        <f>G31/$G$31</f>
        <v>1</v>
      </c>
    </row>
    <row r="35" spans="1:7" ht="15" customHeight="1" x14ac:dyDescent="0.3">
      <c r="D35" s="75" t="s">
        <v>34</v>
      </c>
      <c r="E35" s="75"/>
      <c r="F35" s="75"/>
      <c r="G35" s="75"/>
    </row>
    <row r="36" spans="1:7" ht="6" customHeight="1" x14ac:dyDescent="0.3"/>
    <row r="37" spans="1:7" s="78" customFormat="1" x14ac:dyDescent="0.3">
      <c r="B37" s="72"/>
      <c r="D37" s="120" t="s">
        <v>2</v>
      </c>
      <c r="E37" s="121" t="s">
        <v>3</v>
      </c>
      <c r="F37" s="121" t="s">
        <v>4</v>
      </c>
      <c r="G37" s="82" t="s">
        <v>40</v>
      </c>
    </row>
    <row r="38" spans="1:7" x14ac:dyDescent="0.3">
      <c r="A38" s="103" t="s">
        <v>35</v>
      </c>
      <c r="B38" s="104" t="s">
        <v>41</v>
      </c>
      <c r="D38" s="129">
        <v>4.4170936651469782E-2</v>
      </c>
      <c r="E38" s="130">
        <v>4.370540724287969E-2</v>
      </c>
      <c r="F38" s="130">
        <v>4.3772779963509381E-2</v>
      </c>
      <c r="G38" s="131">
        <v>4.3872756813233271E-2</v>
      </c>
    </row>
    <row r="39" spans="1:7" x14ac:dyDescent="0.3">
      <c r="A39" s="93"/>
      <c r="B39" s="89" t="s">
        <v>42</v>
      </c>
      <c r="D39" s="132">
        <v>4.4366876919106665E-2</v>
      </c>
      <c r="E39" s="133">
        <v>4.4099532638380727E-2</v>
      </c>
      <c r="F39" s="133">
        <v>4.3861514562950323E-2</v>
      </c>
      <c r="G39" s="134">
        <v>4.4092861856708084E-2</v>
      </c>
    </row>
    <row r="40" spans="1:7" x14ac:dyDescent="0.3">
      <c r="A40" s="93"/>
      <c r="B40" s="89" t="s">
        <v>43</v>
      </c>
      <c r="D40" s="132">
        <v>4.4974666109998507E-2</v>
      </c>
      <c r="E40" s="133">
        <v>4.4597855582603332E-2</v>
      </c>
      <c r="F40" s="133">
        <v>4.5736293181999524E-2</v>
      </c>
      <c r="G40" s="134">
        <v>4.512290447856393E-2</v>
      </c>
    </row>
    <row r="41" spans="1:7" s="95" customFormat="1" x14ac:dyDescent="0.3">
      <c r="A41" s="135"/>
      <c r="B41" s="136" t="s">
        <v>44</v>
      </c>
      <c r="D41" s="137">
        <f>(D40-D39)/D39</f>
        <v>1.3699165528374076E-2</v>
      </c>
      <c r="E41" s="138">
        <f>(E40-E39)/E39</f>
        <v>1.1299959759412613E-2</v>
      </c>
      <c r="F41" s="138">
        <f>(F40-F39)/F39</f>
        <v>4.2743134561815173E-2</v>
      </c>
      <c r="G41" s="139">
        <f>(G40-G39)/G39</f>
        <v>2.3360756786512386E-2</v>
      </c>
    </row>
    <row r="43" spans="1:7" s="78" customFormat="1" x14ac:dyDescent="0.3">
      <c r="B43" s="72"/>
      <c r="D43" s="120" t="s">
        <v>2</v>
      </c>
      <c r="E43" s="121" t="s">
        <v>3</v>
      </c>
      <c r="F43" s="121" t="s">
        <v>4</v>
      </c>
      <c r="G43" s="82" t="s">
        <v>40</v>
      </c>
    </row>
    <row r="44" spans="1:7" x14ac:dyDescent="0.3">
      <c r="A44" s="103" t="s">
        <v>36</v>
      </c>
      <c r="B44" s="104" t="s">
        <v>41</v>
      </c>
      <c r="D44" s="129">
        <v>3.5692957511895752E-2</v>
      </c>
      <c r="E44" s="130">
        <v>3.4886274956983536E-2</v>
      </c>
      <c r="F44" s="130">
        <v>3.4402787631941351E-2</v>
      </c>
      <c r="G44" s="131">
        <v>3.4935901523198545E-2</v>
      </c>
    </row>
    <row r="45" spans="1:7" x14ac:dyDescent="0.3">
      <c r="A45" s="93"/>
      <c r="B45" s="89" t="s">
        <v>42</v>
      </c>
      <c r="D45" s="132">
        <v>3.5877233972414636E-2</v>
      </c>
      <c r="E45" s="133">
        <v>3.5672981647930764E-2</v>
      </c>
      <c r="F45" s="133">
        <v>3.4488200867190684E-2</v>
      </c>
      <c r="G45" s="134">
        <v>3.5286620943653986E-2</v>
      </c>
    </row>
    <row r="46" spans="1:7" x14ac:dyDescent="0.3">
      <c r="A46" s="93"/>
      <c r="B46" s="89" t="s">
        <v>43</v>
      </c>
      <c r="D46" s="132">
        <v>3.5705886681673002E-2</v>
      </c>
      <c r="E46" s="133">
        <v>3.5862778954602589E-2</v>
      </c>
      <c r="F46" s="133">
        <v>3.4332081675104605E-2</v>
      </c>
      <c r="G46" s="134">
        <v>3.5267405527697811E-2</v>
      </c>
    </row>
    <row r="47" spans="1:7" s="95" customFormat="1" x14ac:dyDescent="0.3">
      <c r="A47" s="135"/>
      <c r="B47" s="136" t="s">
        <v>44</v>
      </c>
      <c r="D47" s="137">
        <f>(D46-D45)/D45</f>
        <v>-4.7759336986062046E-3</v>
      </c>
      <c r="E47" s="138">
        <f>(E46-E45)/E45</f>
        <v>5.3204777931096948E-3</v>
      </c>
      <c r="F47" s="138">
        <f>(F46-F45)/F45</f>
        <v>-4.5267421367462136E-3</v>
      </c>
      <c r="G47" s="139">
        <f>(G46-G45)/G45</f>
        <v>-5.4455245195788573E-4</v>
      </c>
    </row>
    <row r="48" spans="1:7" s="95" customFormat="1" x14ac:dyDescent="0.3">
      <c r="A48" s="140" t="s">
        <v>22</v>
      </c>
      <c r="B48" s="141"/>
      <c r="D48" s="142"/>
      <c r="E48" s="142"/>
      <c r="F48" s="142"/>
      <c r="G48" s="142"/>
    </row>
    <row r="49" spans="1:4" x14ac:dyDescent="0.3">
      <c r="A49" s="140" t="s">
        <v>23</v>
      </c>
    </row>
    <row r="50" spans="1:4" x14ac:dyDescent="0.3">
      <c r="A50" s="140" t="s">
        <v>25</v>
      </c>
    </row>
    <row r="52" spans="1:4" x14ac:dyDescent="0.3">
      <c r="A52" s="143" t="s">
        <v>26</v>
      </c>
      <c r="B52" s="2"/>
      <c r="C52" s="1"/>
      <c r="D52" s="6"/>
    </row>
    <row r="53" spans="1:4" x14ac:dyDescent="0.3">
      <c r="A53" s="143" t="s">
        <v>27</v>
      </c>
      <c r="B53" s="2"/>
      <c r="C53" s="1"/>
      <c r="D53" s="6"/>
    </row>
  </sheetData>
  <mergeCells count="3">
    <mergeCell ref="D2:G2"/>
    <mergeCell ref="D3:G3"/>
    <mergeCell ref="D35:G35"/>
  </mergeCells>
  <pageMargins left="0.74803149606299213" right="0.74803149606299213" top="0.85" bottom="0.98425196850393704" header="0.83" footer="0.51181102362204722"/>
  <pageSetup paperSize="9" scale="89" orientation="portrait" r:id="rId1"/>
  <headerFooter alignWithMargins="0">
    <oddFooter>&amp;L&amp;8Produced by Trade and Strategy, Dairy Australia Limited
Source: Dairy manufacturers&amp;R&amp;8Date Issued: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C2D0-1986-449D-B2E9-4E608F2D2E69}">
  <sheetPr>
    <pageSetUpPr fitToPage="1"/>
  </sheetPr>
  <dimension ref="A1:S56"/>
  <sheetViews>
    <sheetView topLeftCell="A30" zoomScale="75" zoomScaleNormal="75" workbookViewId="0">
      <selection activeCell="P49" sqref="P49"/>
    </sheetView>
  </sheetViews>
  <sheetFormatPr defaultColWidth="9" defaultRowHeight="13.5" x14ac:dyDescent="0.3"/>
  <cols>
    <col min="1" max="1" width="11.15234375" style="1" bestFit="1" customWidth="1"/>
    <col min="2" max="2" width="6.3828125" style="2" bestFit="1" customWidth="1"/>
    <col min="3" max="3" width="0.84375" style="1" customWidth="1"/>
    <col min="4" max="5" width="9.15234375" style="6" customWidth="1"/>
    <col min="6" max="6" width="8.15234375" style="7" customWidth="1"/>
    <col min="7" max="7" width="0.84375" style="1" customWidth="1"/>
    <col min="8" max="9" width="9.15234375" style="6" customWidth="1"/>
    <col min="10" max="10" width="8.15234375" style="7" customWidth="1"/>
    <col min="11" max="11" width="0.84375" style="1" customWidth="1"/>
    <col min="12" max="13" width="9.15234375" style="6" customWidth="1"/>
    <col min="14" max="14" width="8.15234375" style="7" customWidth="1"/>
    <col min="15" max="15" width="0.84375" style="1" customWidth="1"/>
    <col min="16" max="17" width="9.15234375" style="6" customWidth="1"/>
    <col min="18" max="18" width="8.15234375" style="7" customWidth="1"/>
    <col min="19" max="19" width="0.84375" style="1" customWidth="1"/>
    <col min="20" max="16384" width="9" style="1"/>
  </cols>
  <sheetData>
    <row r="1" spans="1:19" x14ac:dyDescent="0.3">
      <c r="D1" s="3"/>
      <c r="E1" s="3"/>
      <c r="F1" s="4"/>
      <c r="G1" s="5"/>
      <c r="H1" s="3"/>
      <c r="I1" s="3"/>
      <c r="J1" s="4"/>
      <c r="K1" s="5"/>
      <c r="L1" s="3"/>
      <c r="M1" s="3"/>
      <c r="N1" s="4"/>
    </row>
    <row r="2" spans="1:19" ht="23" x14ac:dyDescent="0.45">
      <c r="D2" s="3"/>
      <c r="E2" s="3"/>
      <c r="F2" s="8"/>
      <c r="G2" s="5"/>
      <c r="H2" s="3"/>
      <c r="I2" s="9" t="s">
        <v>0</v>
      </c>
      <c r="J2" s="4"/>
      <c r="K2" s="5"/>
      <c r="L2" s="3"/>
      <c r="M2" s="3"/>
      <c r="N2" s="4"/>
    </row>
    <row r="3" spans="1:19" ht="23" x14ac:dyDescent="0.45">
      <c r="D3" s="3"/>
      <c r="E3" s="3"/>
      <c r="F3" s="10"/>
      <c r="G3" s="5"/>
      <c r="H3" s="3"/>
      <c r="I3" s="9" t="s">
        <v>37</v>
      </c>
      <c r="J3" s="4"/>
      <c r="K3" s="5"/>
      <c r="L3" s="3"/>
      <c r="M3" s="3"/>
      <c r="N3" s="4"/>
    </row>
    <row r="4" spans="1:19" ht="22.5" customHeight="1" x14ac:dyDescent="0.45">
      <c r="D4" s="3"/>
      <c r="E4" s="3"/>
      <c r="F4" s="10"/>
      <c r="G4" s="5"/>
      <c r="H4" s="11" t="s">
        <v>1</v>
      </c>
      <c r="I4" s="11"/>
      <c r="J4" s="11"/>
      <c r="K4" s="5"/>
      <c r="L4" s="3"/>
      <c r="M4" s="3"/>
      <c r="N4" s="4"/>
    </row>
    <row r="5" spans="1:19" ht="15" x14ac:dyDescent="0.3">
      <c r="N5" s="12"/>
      <c r="O5" s="13"/>
    </row>
    <row r="7" spans="1:19" s="14" customFormat="1" x14ac:dyDescent="0.3">
      <c r="B7" s="15"/>
      <c r="D7" s="16"/>
      <c r="E7" s="17" t="s">
        <v>2</v>
      </c>
      <c r="F7" s="18"/>
      <c r="H7" s="16"/>
      <c r="I7" s="17" t="s">
        <v>3</v>
      </c>
      <c r="J7" s="18"/>
      <c r="L7" s="16"/>
      <c r="M7" s="17" t="s">
        <v>4</v>
      </c>
      <c r="N7" s="18"/>
      <c r="P7" s="16"/>
      <c r="Q7" s="17" t="s">
        <v>5</v>
      </c>
      <c r="R7" s="18"/>
    </row>
    <row r="8" spans="1:19" s="19" customFormat="1" ht="17.25" customHeight="1" x14ac:dyDescent="0.3">
      <c r="B8" s="2"/>
      <c r="D8" s="20" t="s">
        <v>38</v>
      </c>
      <c r="E8" s="21" t="s">
        <v>39</v>
      </c>
      <c r="F8" s="22" t="s">
        <v>6</v>
      </c>
      <c r="G8" s="15"/>
      <c r="H8" s="20" t="s">
        <v>38</v>
      </c>
      <c r="I8" s="21" t="s">
        <v>39</v>
      </c>
      <c r="J8" s="22" t="s">
        <v>6</v>
      </c>
      <c r="K8" s="15"/>
      <c r="L8" s="20" t="s">
        <v>38</v>
      </c>
      <c r="M8" s="21" t="s">
        <v>39</v>
      </c>
      <c r="N8" s="22" t="s">
        <v>6</v>
      </c>
      <c r="O8" s="23"/>
      <c r="P8" s="20" t="s">
        <v>38</v>
      </c>
      <c r="Q8" s="21" t="s">
        <v>39</v>
      </c>
      <c r="R8" s="22" t="s">
        <v>6</v>
      </c>
      <c r="S8" s="2"/>
    </row>
    <row r="9" spans="1:19" s="24" customFormat="1" ht="1.5" customHeight="1" x14ac:dyDescent="0.2">
      <c r="B9" s="25"/>
      <c r="D9" s="26"/>
      <c r="E9" s="27"/>
      <c r="F9" s="28"/>
      <c r="G9" s="29"/>
      <c r="H9" s="26"/>
      <c r="I9" s="27"/>
      <c r="J9" s="28"/>
      <c r="K9" s="29"/>
      <c r="L9" s="26"/>
      <c r="M9" s="27"/>
      <c r="N9" s="28"/>
      <c r="O9" s="29"/>
      <c r="P9" s="26"/>
      <c r="Q9" s="27"/>
      <c r="R9" s="28"/>
      <c r="S9" s="29"/>
    </row>
    <row r="10" spans="1:19" s="19" customFormat="1" x14ac:dyDescent="0.3">
      <c r="B10" s="2"/>
      <c r="D10" s="30"/>
      <c r="E10" s="31"/>
      <c r="F10" s="32"/>
      <c r="G10" s="33"/>
      <c r="H10" s="30"/>
      <c r="I10" s="31"/>
      <c r="J10" s="32"/>
      <c r="L10" s="34"/>
      <c r="M10" s="35"/>
      <c r="N10" s="36"/>
      <c r="P10" s="34"/>
      <c r="Q10" s="35"/>
      <c r="R10" s="36"/>
    </row>
    <row r="11" spans="1:19" ht="15" customHeight="1" x14ac:dyDescent="0.3">
      <c r="A11" s="37" t="s">
        <v>7</v>
      </c>
      <c r="B11" s="38"/>
      <c r="C11" s="39"/>
      <c r="D11" s="40">
        <v>114.7956260363018</v>
      </c>
      <c r="E11" s="41">
        <v>118.24814093630177</v>
      </c>
      <c r="F11" s="42">
        <f>IF(D11="","",IF(E11="","",IF(D11=0,0,IF(E11=0,0,(E11-D11)/D11))))</f>
        <v>3.0075317494310982E-2</v>
      </c>
      <c r="G11" s="43"/>
      <c r="H11" s="40">
        <v>108.50915713974219</v>
      </c>
      <c r="I11" s="41">
        <v>114.16485914061634</v>
      </c>
      <c r="J11" s="42">
        <f>IF(H11="","",IF(I11="","",IF(H11=0,0,IF(I11=0,0,(I11-H11)/H11))))</f>
        <v>5.2121886760124136E-2</v>
      </c>
      <c r="L11" s="40">
        <v>158.04497829793721</v>
      </c>
      <c r="M11" s="41">
        <v>158.47427108839292</v>
      </c>
      <c r="N11" s="42">
        <f>IF(L11="","",IF(M11="","",IF(L11=0,0,IF(M11=0,0,(M11-L11)/L11))))</f>
        <v>2.7162697295351015E-3</v>
      </c>
      <c r="P11" s="40">
        <v>381.34976147398118</v>
      </c>
      <c r="Q11" s="41">
        <v>390.88727116531106</v>
      </c>
      <c r="R11" s="42">
        <f>IF(P11="","",IF(Q11="","",IF(P11=0,0,IF(Q11=0,0,(Q11-P11)/P11))))</f>
        <v>2.5009874542639816E-2</v>
      </c>
    </row>
    <row r="12" spans="1:19" ht="15" customHeight="1" x14ac:dyDescent="0.3">
      <c r="A12" s="44"/>
      <c r="B12" s="45" t="s">
        <v>8</v>
      </c>
      <c r="C12" s="46"/>
      <c r="D12" s="41">
        <f>IF(D11="","",D11)</f>
        <v>114.7956260363018</v>
      </c>
      <c r="E12" s="41">
        <f>IF(E11="","",E11)</f>
        <v>118.24814093630177</v>
      </c>
      <c r="F12" s="42">
        <f>IF(D12="","",IF(E12="","",IF(D12=0,0,IF(E12=0,0,(E12-D12)/D12))))</f>
        <v>3.0075317494310982E-2</v>
      </c>
      <c r="G12" s="43"/>
      <c r="H12" s="47">
        <f>IF(H11="","",H11)</f>
        <v>108.50915713974219</v>
      </c>
      <c r="I12" s="41">
        <f>IF(I11="","",I11)</f>
        <v>114.16485914061634</v>
      </c>
      <c r="J12" s="42">
        <f>IF(H12="","",IF(I12="","",IF(H12=0,0,IF(I12=0,0,(I12-H12)/H12))))</f>
        <v>5.2121886760124136E-2</v>
      </c>
      <c r="L12" s="47">
        <f>IF(L11="","",L11)</f>
        <v>158.04497829793721</v>
      </c>
      <c r="M12" s="41">
        <f>IF(M11="","",M11)</f>
        <v>158.47427108839292</v>
      </c>
      <c r="N12" s="42">
        <f>IF(L12="","",IF(M12="","",IF(L12=0,0,IF(M12=0,0,(M12-L12)/L12))))</f>
        <v>2.7162697295351015E-3</v>
      </c>
      <c r="P12" s="47">
        <f>IF(P11="","",P11)</f>
        <v>381.34976147398118</v>
      </c>
      <c r="Q12" s="41">
        <f>IF(Q11="","",Q11)</f>
        <v>390.88727116531106</v>
      </c>
      <c r="R12" s="42">
        <f>IF(P12="","",IF(Q12="","",IF(P12=0,0,IF(Q12=0,0,(Q12-P12)/P12))))</f>
        <v>2.5009874542639816E-2</v>
      </c>
    </row>
    <row r="13" spans="1:19" ht="15" customHeight="1" x14ac:dyDescent="0.3">
      <c r="A13" s="44"/>
      <c r="D13" s="47"/>
      <c r="E13" s="41"/>
      <c r="F13" s="42"/>
      <c r="G13" s="43"/>
      <c r="H13" s="47"/>
      <c r="I13" s="41"/>
      <c r="J13" s="42"/>
      <c r="L13" s="47"/>
      <c r="M13" s="41"/>
      <c r="N13" s="42"/>
      <c r="P13" s="47"/>
      <c r="Q13" s="41"/>
      <c r="R13" s="42"/>
    </row>
    <row r="14" spans="1:19" ht="15" customHeight="1" x14ac:dyDescent="0.3">
      <c r="A14" s="37" t="s">
        <v>9</v>
      </c>
      <c r="B14" s="38"/>
      <c r="C14" s="39"/>
      <c r="D14" s="40">
        <v>151.34687884390337</v>
      </c>
      <c r="E14" s="41">
        <v>159.49111114390337</v>
      </c>
      <c r="F14" s="42">
        <f>IF(D14="","",IF(E14="","",IF(D14=0,0,IF(E14=0,0,(E14-D14)/D14))))</f>
        <v>5.381169643015779E-2</v>
      </c>
      <c r="G14" s="43"/>
      <c r="H14" s="40">
        <v>121.20803756777487</v>
      </c>
      <c r="I14" s="41">
        <v>129.98104476219194</v>
      </c>
      <c r="J14" s="42">
        <f>IF(H14="","",IF(I14="","",IF(H14=0,0,IF(I14=0,0,(I14-H14)/H14))))</f>
        <v>7.2379747832412092E-2</v>
      </c>
      <c r="L14" s="40">
        <v>173.39107531014963</v>
      </c>
      <c r="M14" s="41">
        <v>172.68856148031728</v>
      </c>
      <c r="N14" s="42">
        <f>IF(L14="","",IF(M14="","",IF(L14=0,0,IF(M14=0,0,(M14-L14)/L14))))</f>
        <v>-4.0516147014818876E-3</v>
      </c>
      <c r="P14" s="40">
        <v>445.94599172182785</v>
      </c>
      <c r="Q14" s="41">
        <v>462.16071738641256</v>
      </c>
      <c r="R14" s="42">
        <f>IF(P14="","",IF(Q14="","",IF(P14=0,0,IF(Q14=0,0,(Q14-P14)/P14))))</f>
        <v>3.6360290182177769E-2</v>
      </c>
    </row>
    <row r="15" spans="1:19" ht="15" customHeight="1" x14ac:dyDescent="0.3">
      <c r="A15" s="44"/>
      <c r="B15" s="45" t="s">
        <v>8</v>
      </c>
      <c r="C15" s="46"/>
      <c r="D15" s="41">
        <f>IF(D14="","",D14+D12)</f>
        <v>266.14250488020514</v>
      </c>
      <c r="E15" s="41">
        <f>E12+E14</f>
        <v>277.73925208020512</v>
      </c>
      <c r="F15" s="42">
        <f>IF(D15="","",IF(E15="","",IF(D15=0,0,IF(E15=0,0,(E15-D15)/D15))))</f>
        <v>4.3573450265750886E-2</v>
      </c>
      <c r="G15" s="43"/>
      <c r="H15" s="47">
        <f>IF(H14="","",H14+H12)</f>
        <v>229.71719470751705</v>
      </c>
      <c r="I15" s="41">
        <f>I12+I14</f>
        <v>244.1459039028083</v>
      </c>
      <c r="J15" s="42">
        <f>IF(H15="","",IF(I15="","",IF(H15=0,0,IF(I15=0,0,(I15-H15)/H15))))</f>
        <v>6.2810749598706889E-2</v>
      </c>
      <c r="L15" s="47">
        <f>IF(L14="","",L14+L12)</f>
        <v>331.43605360808681</v>
      </c>
      <c r="M15" s="41">
        <f>M12+M14</f>
        <v>331.1628325687102</v>
      </c>
      <c r="N15" s="42">
        <f>IF(L15="","",IF(M15="","",IF(L15=0,0,IF(M15=0,0,(M15-L15)/L15))))</f>
        <v>-8.2435521543978985E-4</v>
      </c>
      <c r="P15" s="47">
        <f>IF(P14="","",P14+P12)</f>
        <v>827.29575319580908</v>
      </c>
      <c r="Q15" s="41">
        <f>Q12+Q14</f>
        <v>853.04798855172362</v>
      </c>
      <c r="R15" s="42">
        <f>IF(P15="","",IF(Q15="","",IF(P15=0,0,IF(Q15=0,0,(Q15-P15)/P15))))</f>
        <v>3.1128209296898628E-2</v>
      </c>
    </row>
    <row r="16" spans="1:19" ht="15" customHeight="1" x14ac:dyDescent="0.3">
      <c r="A16" s="44"/>
      <c r="D16" s="47"/>
      <c r="E16" s="41"/>
      <c r="F16" s="42"/>
      <c r="G16" s="43"/>
      <c r="H16" s="47"/>
      <c r="I16" s="41"/>
      <c r="J16" s="42"/>
      <c r="L16" s="47"/>
      <c r="M16" s="41"/>
      <c r="N16" s="42"/>
      <c r="P16" s="47"/>
      <c r="Q16" s="41"/>
      <c r="R16" s="42"/>
    </row>
    <row r="17" spans="1:18" ht="15" customHeight="1" x14ac:dyDescent="0.3">
      <c r="A17" s="37" t="s">
        <v>10</v>
      </c>
      <c r="B17" s="38"/>
      <c r="C17" s="39"/>
      <c r="D17" s="40">
        <v>192.63925181275926</v>
      </c>
      <c r="E17" s="41">
        <v>203.44206261275929</v>
      </c>
      <c r="F17" s="42">
        <f>IF(D17="","",IF(E17="","",IF(D17=0,0,IF(E17=0,0,(E17-D17)/D17))))</f>
        <v>5.6077931669398846E-2</v>
      </c>
      <c r="G17" s="43"/>
      <c r="H17" s="40">
        <v>145.73412098835311</v>
      </c>
      <c r="I17" s="41">
        <v>152.32419273950603</v>
      </c>
      <c r="J17" s="42">
        <f>IF(H17="","",IF(I17="","",IF(H17=0,0,IF(I17=0,0,(I17-H17)/H17))))</f>
        <v>4.5219827082770753E-2</v>
      </c>
      <c r="L17" s="40">
        <v>186.77348797440953</v>
      </c>
      <c r="M17" s="41">
        <v>179.66834718998552</v>
      </c>
      <c r="N17" s="42">
        <f>IF(L17="","",IF(M17="","",IF(L17=0,0,IF(M17=0,0,(M17-L17)/L17))))</f>
        <v>-3.8041484696144393E-2</v>
      </c>
      <c r="P17" s="40">
        <v>525.14686077552187</v>
      </c>
      <c r="Q17" s="41">
        <v>535.43460254225079</v>
      </c>
      <c r="R17" s="42">
        <f>IF(P17="","",IF(Q17="","",IF(P17=0,0,IF(Q17=0,0,(Q17-P17)/P17))))</f>
        <v>1.9590218537222655E-2</v>
      </c>
    </row>
    <row r="18" spans="1:18" ht="15" customHeight="1" x14ac:dyDescent="0.3">
      <c r="A18" s="44"/>
      <c r="B18" s="45" t="s">
        <v>8</v>
      </c>
      <c r="C18" s="46"/>
      <c r="D18" s="41">
        <f>IF(D17="","",D17+D15)</f>
        <v>458.78175669296439</v>
      </c>
      <c r="E18" s="41">
        <f>E15+E17</f>
        <v>481.18131469296441</v>
      </c>
      <c r="F18" s="42">
        <f>IF(D18="","",IF(E18="","",IF(D18=0,0,IF(E18=0,0,(E18-D18)/D18))))</f>
        <v>4.8823994575247942E-2</v>
      </c>
      <c r="G18" s="43"/>
      <c r="H18" s="47">
        <f>IF(H17="","",H17+H15)</f>
        <v>375.45131569587016</v>
      </c>
      <c r="I18" s="41">
        <f>I15+I17</f>
        <v>396.47009664231433</v>
      </c>
      <c r="J18" s="42">
        <f>IF(H18="","",IF(I18="","",IF(H18=0,0,IF(I18=0,0,(I18-H18)/H18))))</f>
        <v>5.5982706859043684E-2</v>
      </c>
      <c r="L18" s="47">
        <f>IF(L17="","",L17+L15)</f>
        <v>518.20954158249629</v>
      </c>
      <c r="M18" s="41">
        <f>M15+M17</f>
        <v>510.83117975869573</v>
      </c>
      <c r="N18" s="42">
        <f>IF(L18="","",IF(M18="","",IF(L18=0,0,IF(M18=0,0,(M18-L18)/L18))))</f>
        <v>-1.4238182109246175E-2</v>
      </c>
      <c r="P18" s="47">
        <f>IF(P17="","",P17+P15)</f>
        <v>1352.442613971331</v>
      </c>
      <c r="Q18" s="41">
        <f>Q15+Q17</f>
        <v>1388.4825910939744</v>
      </c>
      <c r="R18" s="42">
        <f>IF(P18="","",IF(Q18="","",IF(P18=0,0,IF(Q18=0,0,(Q18-P18)/P18))))</f>
        <v>2.6648063844139876E-2</v>
      </c>
    </row>
    <row r="19" spans="1:18" ht="15" customHeight="1" x14ac:dyDescent="0.3">
      <c r="A19" s="44"/>
      <c r="D19" s="47"/>
      <c r="E19" s="41"/>
      <c r="F19" s="42"/>
      <c r="G19" s="43"/>
      <c r="H19" s="47"/>
      <c r="I19" s="41"/>
      <c r="J19" s="42"/>
      <c r="L19" s="47"/>
      <c r="M19" s="41"/>
      <c r="N19" s="42"/>
      <c r="P19" s="47"/>
      <c r="Q19" s="41"/>
      <c r="R19" s="42"/>
    </row>
    <row r="20" spans="1:18" ht="15" customHeight="1" x14ac:dyDescent="0.3">
      <c r="A20" s="37" t="s">
        <v>11</v>
      </c>
      <c r="B20" s="38"/>
      <c r="C20" s="39"/>
      <c r="D20" s="40">
        <v>218.40969861105833</v>
      </c>
      <c r="E20" s="41">
        <v>231.84288601105834</v>
      </c>
      <c r="F20" s="42">
        <f>IF(D20="","",IF(E20="","",IF(D20=0,0,IF(E20=0,0,(E20-D20)/D20))))</f>
        <v>6.1504537048611953E-2</v>
      </c>
      <c r="G20" s="43"/>
      <c r="H20" s="40">
        <v>160.73455659306097</v>
      </c>
      <c r="I20" s="41">
        <v>166.08098620240014</v>
      </c>
      <c r="J20" s="42">
        <f>IF(H20="","",IF(I20="","",IF(H20=0,0,IF(I20=0,0,(I20-H20)/H20))))</f>
        <v>3.3262477731375265E-2</v>
      </c>
      <c r="L20" s="40">
        <v>203.71347916787676</v>
      </c>
      <c r="M20" s="41">
        <v>195.90744538269257</v>
      </c>
      <c r="N20" s="42">
        <f>IF(L20="","",IF(M20="","",IF(L20=0,0,IF(M20=0,0,(M20-L20)/L20))))</f>
        <v>-3.8318690628966021E-2</v>
      </c>
      <c r="P20" s="40">
        <v>582.857734371996</v>
      </c>
      <c r="Q20" s="41">
        <v>593.83131759615105</v>
      </c>
      <c r="R20" s="42">
        <f>IF(P20="","",IF(Q20="","",IF(P20=0,0,IF(Q20=0,0,(Q20-P20)/P20))))</f>
        <v>1.882720701300912E-2</v>
      </c>
    </row>
    <row r="21" spans="1:18" ht="15" customHeight="1" x14ac:dyDescent="0.3">
      <c r="A21" s="44"/>
      <c r="B21" s="45" t="s">
        <v>8</v>
      </c>
      <c r="C21" s="46"/>
      <c r="D21" s="41">
        <f>IF(D20="","",D20+D18)</f>
        <v>677.19145530402272</v>
      </c>
      <c r="E21" s="41">
        <f>E18+E20</f>
        <v>713.02420070402275</v>
      </c>
      <c r="F21" s="42">
        <f>IF(D21="","",IF(E21="","",IF(D21=0,0,IF(E21=0,0,(E21-D21)/D21))))</f>
        <v>5.2913758907239955E-2</v>
      </c>
      <c r="G21" s="43"/>
      <c r="H21" s="47">
        <f>IF(H20="","",H20+H18)</f>
        <v>536.18587228893114</v>
      </c>
      <c r="I21" s="41">
        <f>I18+I20</f>
        <v>562.55108284471453</v>
      </c>
      <c r="J21" s="42">
        <f>IF(H21="","",IF(I21="","",IF(H21=0,0,IF(I21=0,0,(I21-H21)/H21))))</f>
        <v>4.9171774040283063E-2</v>
      </c>
      <c r="L21" s="47">
        <f>IF(L20="","",L20+L18)</f>
        <v>721.9230207503731</v>
      </c>
      <c r="M21" s="41">
        <f>M18+M20</f>
        <v>706.7386251413883</v>
      </c>
      <c r="N21" s="42">
        <f>IF(L21="","",IF(M21="","",IF(L21=0,0,IF(M21=0,0,(M21-L21)/L21))))</f>
        <v>-2.1033261403967985E-2</v>
      </c>
      <c r="P21" s="47">
        <f>IF(P20="","",P20+P18)</f>
        <v>1935.300348343327</v>
      </c>
      <c r="Q21" s="41">
        <f>Q18+Q20</f>
        <v>1982.3139086901256</v>
      </c>
      <c r="R21" s="42">
        <f>IF(P21="","",IF(Q21="","",IF(P21=0,0,IF(Q21=0,0,(Q21-P21)/P21))))</f>
        <v>2.429264294146569E-2</v>
      </c>
    </row>
    <row r="22" spans="1:18" ht="15" customHeight="1" x14ac:dyDescent="0.3">
      <c r="A22" s="44"/>
      <c r="D22" s="47"/>
      <c r="E22" s="41"/>
      <c r="F22" s="42"/>
      <c r="G22" s="43"/>
      <c r="H22" s="47"/>
      <c r="I22" s="41"/>
      <c r="J22" s="42"/>
      <c r="L22" s="47"/>
      <c r="M22" s="41"/>
      <c r="N22" s="42"/>
      <c r="P22" s="47"/>
      <c r="Q22" s="41"/>
      <c r="R22" s="42"/>
    </row>
    <row r="23" spans="1:18" ht="15" customHeight="1" x14ac:dyDescent="0.3">
      <c r="A23" s="37" t="s">
        <v>12</v>
      </c>
      <c r="B23" s="38"/>
      <c r="C23" s="48"/>
      <c r="D23" s="47">
        <v>211.14222816204719</v>
      </c>
      <c r="E23" s="41">
        <v>217.95850666204717</v>
      </c>
      <c r="F23" s="42">
        <f>IF(D23="","",IF(E23="","",IF(D23=0,0,IF(E23=0,0,(E23-D23)/D23))))</f>
        <v>3.2282876615134667E-2</v>
      </c>
      <c r="G23" s="43"/>
      <c r="H23" s="47">
        <v>152.0460449138661</v>
      </c>
      <c r="I23" s="41">
        <v>155.86437122661729</v>
      </c>
      <c r="J23" s="42">
        <f>IF(H23="","",IF(I23="","",IF(H23=0,0,IF(I23=0,0,(I23-H23)/H23))))</f>
        <v>2.5112960451646564E-2</v>
      </c>
      <c r="L23" s="47">
        <v>190.67842929835567</v>
      </c>
      <c r="M23" s="41">
        <v>181.14408956658718</v>
      </c>
      <c r="N23" s="42">
        <f>IF(L23="","",IF(M23="","",IF(L23=0,0,IF(M23=0,0,(M23-L23)/L23))))</f>
        <v>-5.00021935719328E-2</v>
      </c>
      <c r="P23" s="47">
        <v>553.86670237426893</v>
      </c>
      <c r="Q23" s="41">
        <v>554.96696745525173</v>
      </c>
      <c r="R23" s="42">
        <f>IF(P23="","",IF(Q23="","",IF(P23=0,0,IF(Q23=0,0,(Q23-P23)/P23))))</f>
        <v>1.9865160268098532E-3</v>
      </c>
    </row>
    <row r="24" spans="1:18" ht="15" customHeight="1" x14ac:dyDescent="0.3">
      <c r="A24" s="44"/>
      <c r="B24" s="45" t="s">
        <v>8</v>
      </c>
      <c r="C24" s="46"/>
      <c r="D24" s="41">
        <f>IF(D23="","",D23+D21)</f>
        <v>888.33368346606994</v>
      </c>
      <c r="E24" s="41">
        <f>E21+E23</f>
        <v>930.98270736606992</v>
      </c>
      <c r="F24" s="42">
        <f>IF(D24="","",IF(E24="","",IF(D24=0,0,IF(E24=0,0,(E24-D24)/D24))))</f>
        <v>4.8010139313409209E-2</v>
      </c>
      <c r="G24" s="43"/>
      <c r="H24" s="47">
        <f>IF(H23="","",H23+H21)</f>
        <v>688.23191720279726</v>
      </c>
      <c r="I24" s="41">
        <f>I21+I23</f>
        <v>718.41545407133185</v>
      </c>
      <c r="J24" s="42">
        <f>IF(H24="","",IF(I24="","",IF(H24=0,0,IF(I24=0,0,(I24-H24)/H24))))</f>
        <v>4.3856636279250884E-2</v>
      </c>
      <c r="L24" s="47">
        <f>IF(L23="","",L23+L21)</f>
        <v>912.60145004872879</v>
      </c>
      <c r="M24" s="41">
        <f>M21+M23</f>
        <v>887.88271470797554</v>
      </c>
      <c r="N24" s="42">
        <f>IF(L24="","",IF(M24="","",IF(L24=0,0,IF(M24=0,0,(M24-L24)/L24))))</f>
        <v>-2.7086013658463273E-2</v>
      </c>
      <c r="P24" s="47">
        <f>IF(P23="","",P23+P21)</f>
        <v>2489.1670507175959</v>
      </c>
      <c r="Q24" s="41">
        <f>Q21+Q23</f>
        <v>2537.2808761453771</v>
      </c>
      <c r="R24" s="42">
        <f>IF(P24="","",IF(Q24="","",IF(P24=0,0,IF(Q24=0,0,(Q24-P24)/P24))))</f>
        <v>1.9329287447345318E-2</v>
      </c>
    </row>
    <row r="25" spans="1:18" ht="15" customHeight="1" x14ac:dyDescent="0.3">
      <c r="A25" s="44"/>
      <c r="D25" s="47"/>
      <c r="E25" s="41"/>
      <c r="F25" s="42"/>
      <c r="G25" s="43"/>
      <c r="H25" s="47"/>
      <c r="I25" s="41"/>
      <c r="J25" s="42"/>
      <c r="L25" s="47"/>
      <c r="M25" s="41"/>
      <c r="N25" s="42"/>
      <c r="P25" s="47"/>
      <c r="Q25" s="41"/>
      <c r="R25" s="42"/>
    </row>
    <row r="26" spans="1:18" ht="15" customHeight="1" x14ac:dyDescent="0.3">
      <c r="A26" s="37" t="s">
        <v>13</v>
      </c>
      <c r="B26" s="38"/>
      <c r="C26" s="48"/>
      <c r="D26" s="47">
        <v>189.68604954765269</v>
      </c>
      <c r="E26" s="41">
        <v>194.90126564765271</v>
      </c>
      <c r="F26" s="42">
        <f>IF(D26="","",IF(E26="","",IF(D26=0,0,IF(E26=0,0,(E26-D26)/D26))))</f>
        <v>2.7493935966492151E-2</v>
      </c>
      <c r="G26" s="43"/>
      <c r="H26" s="47">
        <v>144.97365494415249</v>
      </c>
      <c r="I26" s="41">
        <v>146.09404492940902</v>
      </c>
      <c r="J26" s="42">
        <f>IF(H26="","",IF(I26="","",IF(H26=0,0,IF(I26=0,0,(I26-H26)/H26))))</f>
        <v>7.7282316272438579E-3</v>
      </c>
      <c r="L26" s="47">
        <v>170.12847229343902</v>
      </c>
      <c r="M26" s="41">
        <v>162.75778574988246</v>
      </c>
      <c r="N26" s="42">
        <f>IF(L26="","",IF(M26="","",IF(L26=0,0,IF(M26=0,0,(M26-L26)/L26))))</f>
        <v>-4.3324238701465193E-2</v>
      </c>
      <c r="P26" s="47">
        <v>504.78817678524422</v>
      </c>
      <c r="Q26" s="41">
        <v>503.75309632694416</v>
      </c>
      <c r="R26" s="42">
        <f>IF(P26="","",IF(Q26="","",IF(P26=0,0,IF(Q26=0,0,(Q26-P26)/P26))))</f>
        <v>-2.0505243702259295E-3</v>
      </c>
    </row>
    <row r="27" spans="1:18" ht="15" customHeight="1" x14ac:dyDescent="0.3">
      <c r="A27" s="44"/>
      <c r="B27" s="45" t="s">
        <v>8</v>
      </c>
      <c r="C27" s="46"/>
      <c r="D27" s="41">
        <f>IF(D26="","",D26+D24)</f>
        <v>1078.0197330137225</v>
      </c>
      <c r="E27" s="41">
        <f>E24+E26</f>
        <v>1125.8839730137227</v>
      </c>
      <c r="F27" s="42">
        <f>IF(D27="","",IF(E27="","",IF(D27=0,0,IF(E27=0,0,(E27-D27)/D27))))</f>
        <v>4.4400151995539421E-2</v>
      </c>
      <c r="G27" s="43"/>
      <c r="H27" s="47">
        <f>IF(H26="","",H26+H24)</f>
        <v>833.20557214694975</v>
      </c>
      <c r="I27" s="41">
        <f>I24+I26</f>
        <v>864.5094990007409</v>
      </c>
      <c r="J27" s="42">
        <f>IF(H27="","",IF(I27="","",IF(H27=0,0,IF(I27=0,0,(I27-H27)/H27))))</f>
        <v>3.7570472282283517E-2</v>
      </c>
      <c r="L27" s="47">
        <f>IF(L26="","",L26+L24)</f>
        <v>1082.7299223421678</v>
      </c>
      <c r="M27" s="41">
        <f>M24+M26</f>
        <v>1050.640500457858</v>
      </c>
      <c r="N27" s="42">
        <f>IF(L27="","",IF(M27="","",IF(L27=0,0,IF(M27=0,0,(M27-L27)/L27))))</f>
        <v>-2.9637512755622156E-2</v>
      </c>
      <c r="P27" s="47">
        <f>IF(P26="","",P26+P24)</f>
        <v>2993.95522750284</v>
      </c>
      <c r="Q27" s="41">
        <f>Q24+Q26</f>
        <v>3041.0339724723212</v>
      </c>
      <c r="R27" s="42">
        <f>IF(P27="","",IF(Q27="","",IF(P27=0,0,IF(Q27=0,0,(Q27-P27)/P27))))</f>
        <v>1.5724598864074561E-2</v>
      </c>
    </row>
    <row r="28" spans="1:18" ht="15" customHeight="1" x14ac:dyDescent="0.3">
      <c r="A28" s="44"/>
      <c r="D28" s="47"/>
      <c r="E28" s="41"/>
      <c r="F28" s="42"/>
      <c r="G28" s="43"/>
      <c r="H28" s="47"/>
      <c r="I28" s="41"/>
      <c r="J28" s="42"/>
      <c r="L28" s="47"/>
      <c r="M28" s="41"/>
      <c r="N28" s="42"/>
      <c r="P28" s="47"/>
      <c r="Q28" s="41"/>
      <c r="R28" s="42"/>
    </row>
    <row r="29" spans="1:18" ht="15" customHeight="1" x14ac:dyDescent="0.3">
      <c r="A29" s="37" t="s">
        <v>14</v>
      </c>
      <c r="B29" s="38"/>
      <c r="C29" s="48"/>
      <c r="D29" s="47">
        <v>168.63077841713132</v>
      </c>
      <c r="E29" s="41">
        <v>162.29037091713133</v>
      </c>
      <c r="F29" s="42">
        <f>IF(D29="","",IF(E29="","",IF(D29=0,0,IF(E29=0,0,(E29-D29)/D29))))</f>
        <v>-3.759934906020615E-2</v>
      </c>
      <c r="G29" s="43"/>
      <c r="H29" s="47">
        <v>130.07677629399467</v>
      </c>
      <c r="I29" s="41">
        <v>133.19212082639888</v>
      </c>
      <c r="J29" s="42">
        <f>IF(H29="","",IF(I29="","",IF(H29=0,0,IF(I29=0,0,(I29-H29)/H29))))</f>
        <v>2.3950044129038246E-2</v>
      </c>
      <c r="L29" s="47">
        <v>148.70871695957891</v>
      </c>
      <c r="M29" s="41">
        <v>135.98819544132303</v>
      </c>
      <c r="N29" s="42">
        <f>IF(L29="","",IF(M29="","",IF(L29=0,0,IF(M29=0,0,(M29-L29)/L29))))</f>
        <v>-8.5539851182452831E-2</v>
      </c>
      <c r="P29" s="47">
        <v>447.41627167070493</v>
      </c>
      <c r="Q29" s="41">
        <v>431.4706871848532</v>
      </c>
      <c r="R29" s="42">
        <f>IF(P29="","",IF(Q29="","",IF(P29=0,0,IF(Q29=0,0,(Q29-P29)/P29))))</f>
        <v>-3.5639259221192467E-2</v>
      </c>
    </row>
    <row r="30" spans="1:18" ht="15" customHeight="1" x14ac:dyDescent="0.3">
      <c r="A30" s="44"/>
      <c r="B30" s="45" t="s">
        <v>8</v>
      </c>
      <c r="C30" s="46"/>
      <c r="D30" s="41">
        <f>IF(D29="","",D29+D27)</f>
        <v>1246.6505114308538</v>
      </c>
      <c r="E30" s="41">
        <f>E27+E29</f>
        <v>1288.1743439308539</v>
      </c>
      <c r="F30" s="42">
        <f>IF(D30="","",IF(E30="","",IF(D30=0,0,IF(E30=0,0,(E30-D30)/D30))))</f>
        <v>3.3308318666103696E-2</v>
      </c>
      <c r="G30" s="43"/>
      <c r="H30" s="47">
        <f>IF(H29="","",H29+H27)</f>
        <v>963.28234844094436</v>
      </c>
      <c r="I30" s="41">
        <f>I27+I29</f>
        <v>997.70161982713978</v>
      </c>
      <c r="J30" s="42">
        <f>IF(H30="","",IF(I30="","",IF(H30=0,0,IF(I30=0,0,(I30-H30)/H30))))</f>
        <v>3.5731238553163992E-2</v>
      </c>
      <c r="L30" s="47">
        <f>IF(L29="","",L29+L27)</f>
        <v>1231.4386393017467</v>
      </c>
      <c r="M30" s="41">
        <f>M27+M29</f>
        <v>1186.6286958991811</v>
      </c>
      <c r="N30" s="42">
        <f>IF(L30="","",IF(M30="","",IF(L30=0,0,IF(M30=0,0,(M30-L30)/L30))))</f>
        <v>-3.6388287627529513E-2</v>
      </c>
      <c r="P30" s="47">
        <f>IF(P29="","",P29+P27)</f>
        <v>3441.3714991735451</v>
      </c>
      <c r="Q30" s="41">
        <f>Q27+Q29</f>
        <v>3472.5046596571747</v>
      </c>
      <c r="R30" s="42">
        <f>IF(P30="","",IF(Q30="","",IF(P30=0,0,IF(Q30=0,0,(Q30-P30)/P30))))</f>
        <v>9.0467304942539028E-3</v>
      </c>
    </row>
    <row r="31" spans="1:18" ht="15" customHeight="1" x14ac:dyDescent="0.3">
      <c r="A31" s="44"/>
      <c r="D31" s="47"/>
      <c r="E31" s="41"/>
      <c r="F31" s="42"/>
      <c r="G31" s="43"/>
      <c r="H31" s="47"/>
      <c r="I31" s="41"/>
      <c r="J31" s="42"/>
      <c r="L31" s="47"/>
      <c r="M31" s="41"/>
      <c r="N31" s="42"/>
      <c r="P31" s="47"/>
      <c r="Q31" s="41"/>
      <c r="R31" s="42"/>
    </row>
    <row r="32" spans="1:18" ht="15" customHeight="1" x14ac:dyDescent="0.3">
      <c r="A32" s="37" t="s">
        <v>15</v>
      </c>
      <c r="B32" s="38"/>
      <c r="C32" s="48"/>
      <c r="D32" s="47">
        <v>135.35178989694168</v>
      </c>
      <c r="E32" s="41">
        <v>125.57709149694168</v>
      </c>
      <c r="F32" s="42">
        <f>IF(D32="","",IF(E32="","",IF(D32=0,0,IF(E32=0,0,(E32-D32)/D32))))</f>
        <v>-7.2216986620144197E-2</v>
      </c>
      <c r="G32" s="43"/>
      <c r="H32" s="47">
        <v>105.1372582900993</v>
      </c>
      <c r="I32" s="41">
        <v>104.81695393979878</v>
      </c>
      <c r="J32" s="42">
        <f>IF(H32="","",IF(I32="","",IF(H32=0,0,IF(I32=0,0,(I32-H32)/H32))))</f>
        <v>-3.0465351247482594E-3</v>
      </c>
      <c r="L32" s="47">
        <v>116.42803582862489</v>
      </c>
      <c r="M32" s="41">
        <v>105.4959643880461</v>
      </c>
      <c r="N32" s="42">
        <f>IF(L32="","",IF(M32="","",IF(L32=0,0,IF(M32=0,0,(M32-L32)/L32))))</f>
        <v>-9.3895524070079964E-2</v>
      </c>
      <c r="P32" s="47">
        <v>356.91708401566586</v>
      </c>
      <c r="Q32" s="41">
        <v>335.89000982478655</v>
      </c>
      <c r="R32" s="42">
        <f>IF(P32="","",IF(Q32="","",IF(P32=0,0,IF(Q32=0,0,(Q32-P32)/P32))))</f>
        <v>-5.8913050488657456E-2</v>
      </c>
    </row>
    <row r="33" spans="1:19" ht="15" customHeight="1" x14ac:dyDescent="0.3">
      <c r="A33" s="44"/>
      <c r="B33" s="45" t="s">
        <v>8</v>
      </c>
      <c r="C33" s="46"/>
      <c r="D33" s="41">
        <f>IF(D32="","",D32+D30)</f>
        <v>1382.0023013277955</v>
      </c>
      <c r="E33" s="41">
        <f>E30+E32</f>
        <v>1413.7514354277955</v>
      </c>
      <c r="F33" s="42">
        <f>IF(D33="","",IF(E33="","",IF(D33=0,0,IF(E33=0,0,(E33-D33)/D33))))</f>
        <v>2.2973285984760058E-2</v>
      </c>
      <c r="G33" s="43"/>
      <c r="H33" s="47">
        <f>IF(H32="","",H32+H30)</f>
        <v>1068.4196067310436</v>
      </c>
      <c r="I33" s="41">
        <f>I30+I32</f>
        <v>1102.5185737669385</v>
      </c>
      <c r="J33" s="42">
        <f>IF(H33="","",IF(I33="","",IF(H33=0,0,IF(I33=0,0,(I33-H33)/H33))))</f>
        <v>3.191533253514952E-2</v>
      </c>
      <c r="L33" s="47">
        <f>IF(L32="","",L32+L30)</f>
        <v>1347.8666751303715</v>
      </c>
      <c r="M33" s="41">
        <f>M30+M32</f>
        <v>1292.1246602872272</v>
      </c>
      <c r="N33" s="42">
        <f>IF(L33="","",IF(M33="","",IF(L33=0,0,IF(M33=0,0,(M33-L33)/L33))))</f>
        <v>-4.1355733376042293E-2</v>
      </c>
      <c r="P33" s="47">
        <f>IF(P32="","",P32+P30)</f>
        <v>3798.2885831892108</v>
      </c>
      <c r="Q33" s="41">
        <f>Q30+Q32</f>
        <v>3808.394669481961</v>
      </c>
      <c r="R33" s="42">
        <f>IF(P33="","",IF(Q33="","",IF(P33=0,0,IF(Q33=0,0,(Q33-P33)/P33))))</f>
        <v>2.6606946974694298E-3</v>
      </c>
    </row>
    <row r="34" spans="1:19" ht="15" customHeight="1" x14ac:dyDescent="0.3">
      <c r="A34" s="44"/>
      <c r="D34" s="47"/>
      <c r="E34" s="41"/>
      <c r="F34" s="42"/>
      <c r="G34" s="43"/>
      <c r="H34" s="47"/>
      <c r="I34" s="41"/>
      <c r="J34" s="42"/>
      <c r="L34" s="47"/>
      <c r="M34" s="41"/>
      <c r="N34" s="42"/>
      <c r="P34" s="47"/>
      <c r="Q34" s="41"/>
      <c r="R34" s="42"/>
    </row>
    <row r="35" spans="1:19" ht="15" customHeight="1" x14ac:dyDescent="0.3">
      <c r="A35" s="37" t="s">
        <v>16</v>
      </c>
      <c r="B35" s="38"/>
      <c r="C35" s="48"/>
      <c r="D35" s="47">
        <v>131.3445669415168</v>
      </c>
      <c r="E35" s="41">
        <v>132.06741224151682</v>
      </c>
      <c r="F35" s="42">
        <f>IF(D35="","",IF(E35="","",IF(D35=0,0,IF(E35=0,0,(E35-D35)/D35))))</f>
        <v>5.5034274871976641E-3</v>
      </c>
      <c r="G35" s="43"/>
      <c r="H35" s="47">
        <v>106.86599475571126</v>
      </c>
      <c r="I35" s="41">
        <v>108.19911228319665</v>
      </c>
      <c r="J35" s="42">
        <f>IF(H35="","",IF(I35="","",IF(H35=0,0,IF(I35=0,0,(I35-H35)/H35))))</f>
        <v>1.2474665402524156E-2</v>
      </c>
      <c r="L35" s="47">
        <v>109.42711004676413</v>
      </c>
      <c r="M35" s="41">
        <v>105.73662007436269</v>
      </c>
      <c r="N35" s="42">
        <f>IF(L35="","",IF(M35="","",IF(L35=0,0,IF(M35=0,0,(M35-L35)/L35))))</f>
        <v>-3.3725554579886928E-2</v>
      </c>
      <c r="P35" s="47">
        <v>347.6376717439922</v>
      </c>
      <c r="Q35" s="41">
        <v>346.00314459907617</v>
      </c>
      <c r="R35" s="42">
        <f>IF(P35="","",IF(Q35="","",IF(P35=0,0,IF(Q35=0,0,(Q35-P35)/P35))))</f>
        <v>-4.7018124840041376E-3</v>
      </c>
    </row>
    <row r="36" spans="1:19" ht="15" customHeight="1" x14ac:dyDescent="0.3">
      <c r="A36" s="44"/>
      <c r="B36" s="45" t="s">
        <v>8</v>
      </c>
      <c r="C36" s="46"/>
      <c r="D36" s="41">
        <f>IF(D35="","",D35+D33)</f>
        <v>1513.3468682693124</v>
      </c>
      <c r="E36" s="41">
        <f>E33+E35</f>
        <v>1545.8188476693124</v>
      </c>
      <c r="F36" s="42">
        <f>IF(D36="","",IF(E36="","",IF(D36=0,0,IF(E36=0,0,(E36-D36)/D36))))</f>
        <v>2.1457063202658545E-2</v>
      </c>
      <c r="G36" s="43"/>
      <c r="H36" s="47">
        <f>IF(H35="","",H35+H33)</f>
        <v>1175.2856014867548</v>
      </c>
      <c r="I36" s="41">
        <f>I33+I35</f>
        <v>1210.7176860501352</v>
      </c>
      <c r="J36" s="42">
        <f>IF(H36="","",IF(I36="","",IF(H36=0,0,IF(I36=0,0,(I36-H36)/H36))))</f>
        <v>3.0147637747419215E-2</v>
      </c>
      <c r="L36" s="47">
        <f>IF(L35="","",L35+L33)</f>
        <v>1457.2937851771355</v>
      </c>
      <c r="M36" s="41">
        <f>M33+M35</f>
        <v>1397.8612803615899</v>
      </c>
      <c r="N36" s="42">
        <f>IF(L36="","",IF(M36="","",IF(L36=0,0,IF(M36=0,0,(M36-L36)/L36))))</f>
        <v>-4.0782788906439695E-2</v>
      </c>
      <c r="P36" s="47">
        <f>IF(P35="","",P35+P33)</f>
        <v>4145.9262549332034</v>
      </c>
      <c r="Q36" s="41">
        <f>Q33+Q35</f>
        <v>4154.3978140810368</v>
      </c>
      <c r="R36" s="42">
        <f>IF(P36="","",IF(Q36="","",IF(P36=0,0,IF(Q36=0,0,(Q36-P36)/P36))))</f>
        <v>2.0433453532255172E-3</v>
      </c>
    </row>
    <row r="37" spans="1:19" ht="15" customHeight="1" x14ac:dyDescent="0.3">
      <c r="A37" s="44"/>
      <c r="D37" s="47"/>
      <c r="E37" s="41"/>
      <c r="F37" s="42"/>
      <c r="G37" s="43"/>
      <c r="H37" s="47"/>
      <c r="I37" s="41"/>
      <c r="J37" s="42"/>
      <c r="L37" s="47"/>
      <c r="M37" s="41"/>
      <c r="N37" s="42"/>
      <c r="P37" s="47"/>
      <c r="Q37" s="41"/>
      <c r="R37" s="42"/>
    </row>
    <row r="38" spans="1:19" ht="15" customHeight="1" x14ac:dyDescent="0.3">
      <c r="A38" s="37" t="s">
        <v>17</v>
      </c>
      <c r="B38" s="38"/>
      <c r="C38" s="48"/>
      <c r="D38" s="47">
        <v>127.38361539811869</v>
      </c>
      <c r="E38" s="41">
        <v>134.25265929811872</v>
      </c>
      <c r="F38" s="42">
        <f>IF(D38="","",IF(E38="","",IF(D38=0,0,IF(E38=0,0,(E38-D38)/D38))))</f>
        <v>5.3924077115662321E-2</v>
      </c>
      <c r="G38" s="43"/>
      <c r="H38" s="47">
        <v>115.33943660905511</v>
      </c>
      <c r="I38" s="41">
        <v>117.21665783121193</v>
      </c>
      <c r="J38" s="42">
        <f>IF(H38="","",IF(I38="","",IF(H38=0,0,IF(I38=0,0,(I38-H38)/H38))))</f>
        <v>1.627562330237221E-2</v>
      </c>
      <c r="L38" s="47">
        <v>111.06632444218586</v>
      </c>
      <c r="M38" s="41">
        <v>106.31695755451634</v>
      </c>
      <c r="N38" s="42">
        <f>IF(L38="","",IF(M38="","",IF(L38=0,0,IF(M38=0,0,(M38-L38)/L38))))</f>
        <v>-4.2761538310757241E-2</v>
      </c>
      <c r="P38" s="47">
        <v>353.78937644935968</v>
      </c>
      <c r="Q38" s="41">
        <v>357.78627468384695</v>
      </c>
      <c r="R38" s="42">
        <f>IF(P38="","",IF(Q38="","",IF(P38=0,0,IF(Q38=0,0,(Q38-P38)/P38))))</f>
        <v>1.1297394722815764E-2</v>
      </c>
    </row>
    <row r="39" spans="1:19" ht="15" customHeight="1" x14ac:dyDescent="0.3">
      <c r="A39" s="44"/>
      <c r="B39" s="45" t="s">
        <v>8</v>
      </c>
      <c r="C39" s="46"/>
      <c r="D39" s="41">
        <f>IF(D38="","",D38+D36)</f>
        <v>1640.7304836674311</v>
      </c>
      <c r="E39" s="41">
        <f>E36+E38</f>
        <v>1680.0715069674311</v>
      </c>
      <c r="F39" s="42">
        <f>IF(D39="","",IF(E39="","",IF(D39=0,0,IF(E39=0,0,(E39-D39)/D39))))</f>
        <v>2.3977748747657335E-2</v>
      </c>
      <c r="G39" s="43"/>
      <c r="H39" s="47">
        <f>IF(H38="","",H38+H36)</f>
        <v>1290.6250380958099</v>
      </c>
      <c r="I39" s="41">
        <f>I36+I38</f>
        <v>1327.9343438813471</v>
      </c>
      <c r="J39" s="42">
        <f>IF(H39="","",IF(I39="","",IF(H39=0,0,IF(I39=0,0,(I39-H39)/H39))))</f>
        <v>2.8907935832845275E-2</v>
      </c>
      <c r="L39" s="47">
        <f>IF(L38="","",L38+L36)</f>
        <v>1568.3601096193213</v>
      </c>
      <c r="M39" s="41">
        <f>M36+M38</f>
        <v>1504.1782379161064</v>
      </c>
      <c r="N39" s="42">
        <f>IF(L39="","",IF(M39="","",IF(L39=0,0,IF(M39=0,0,(M39-L39)/L39))))</f>
        <v>-4.09229177084805E-2</v>
      </c>
      <c r="P39" s="47">
        <f>IF(P38="","",P38+P36)</f>
        <v>4499.7156313825635</v>
      </c>
      <c r="Q39" s="41">
        <f>Q36+Q38</f>
        <v>4512.1840887648841</v>
      </c>
      <c r="R39" s="42">
        <f>IF(P39="","",IF(Q39="","",IF(P39=0,0,IF(Q39=0,0,(Q39-P39)/P39))))</f>
        <v>2.7709434114816692E-3</v>
      </c>
    </row>
    <row r="40" spans="1:19" ht="15" customHeight="1" x14ac:dyDescent="0.3">
      <c r="A40" s="44"/>
      <c r="D40" s="47"/>
      <c r="E40" s="41"/>
      <c r="F40" s="42"/>
      <c r="G40" s="43"/>
      <c r="H40" s="47"/>
      <c r="I40" s="41"/>
      <c r="J40" s="42"/>
      <c r="L40" s="47"/>
      <c r="M40" s="41"/>
      <c r="N40" s="42"/>
      <c r="P40" s="47"/>
      <c r="Q40" s="41"/>
      <c r="R40" s="42"/>
    </row>
    <row r="41" spans="1:19" ht="15" customHeight="1" x14ac:dyDescent="0.3">
      <c r="A41" s="37" t="s">
        <v>18</v>
      </c>
      <c r="B41" s="38"/>
      <c r="C41" s="48"/>
      <c r="D41" s="47">
        <v>143.68766176283631</v>
      </c>
      <c r="E41" s="41">
        <v>134.04285196283632</v>
      </c>
      <c r="F41" s="42">
        <f>IF(D41="","",IF(E41="","",IF(D41=0,0,IF(E41=0,0,(E41-D41)/D41))))</f>
        <v>-6.7123437612334677E-2</v>
      </c>
      <c r="G41" s="43"/>
      <c r="H41" s="47">
        <v>127.65378639672316</v>
      </c>
      <c r="I41" s="41">
        <v>131.61407869070695</v>
      </c>
      <c r="J41" s="42">
        <f>IF(H41="","",IF(I41="","",IF(H41=0,0,IF(I41=0,0,(I41-H41)/H41))))</f>
        <v>3.1023696247253998E-2</v>
      </c>
      <c r="L41" s="47">
        <v>134.05380105355655</v>
      </c>
      <c r="M41" s="41">
        <v>121.71618671697678</v>
      </c>
      <c r="N41" s="42">
        <f>IF(L41="","",IF(M41="","",IF(L41=0,0,IF(M41=0,0,(M41-L41)/L41))))</f>
        <v>-9.2034796772757749E-2</v>
      </c>
      <c r="P41" s="47">
        <v>405.39524921311602</v>
      </c>
      <c r="Q41" s="41">
        <v>387.37311737052005</v>
      </c>
      <c r="R41" s="42">
        <f>IF(P41="","",IF(Q41="","",IF(P41=0,0,IF(Q41=0,0,(Q41-P41)/P41))))</f>
        <v>-4.4455705580115829E-2</v>
      </c>
    </row>
    <row r="42" spans="1:19" ht="15" customHeight="1" x14ac:dyDescent="0.3">
      <c r="A42" s="44"/>
      <c r="B42" s="45" t="s">
        <v>8</v>
      </c>
      <c r="C42" s="46"/>
      <c r="D42" s="41">
        <f>IF(D41="","",D41+D39)</f>
        <v>1784.4181454302675</v>
      </c>
      <c r="E42" s="41">
        <f>E39+E41</f>
        <v>1814.1143589302674</v>
      </c>
      <c r="F42" s="42">
        <f>IF(D42="","",IF(E42="","",IF(D42=0,0,IF(E42=0,0,(E42-D42)/D42))))</f>
        <v>1.6641958935493448E-2</v>
      </c>
      <c r="G42" s="43"/>
      <c r="H42" s="47">
        <f>IF(H41="","",H41+H39)</f>
        <v>1418.2788244925332</v>
      </c>
      <c r="I42" s="41">
        <f>I39+I41</f>
        <v>1459.5484225720541</v>
      </c>
      <c r="J42" s="42">
        <f>IF(H42="","",IF(I42="","",IF(H42=0,0,IF(I42=0,0,(I42-H42)/H42))))</f>
        <v>2.9098367236983391E-2</v>
      </c>
      <c r="L42" s="47">
        <f>IF(L41="","",L41+L39)</f>
        <v>1702.4139106728778</v>
      </c>
      <c r="M42" s="41">
        <f>M39+M41</f>
        <v>1625.8944246330832</v>
      </c>
      <c r="N42" s="42">
        <f>IF(L42="","",IF(M42="","",IF(L42=0,0,IF(M42=0,0,(M42-L42)/L42))))</f>
        <v>-4.4947639090631229E-2</v>
      </c>
      <c r="P42" s="47">
        <f>IF(P41="","",P41+P39)</f>
        <v>4905.1108805956792</v>
      </c>
      <c r="Q42" s="41">
        <f>Q39+Q41</f>
        <v>4899.5572061354042</v>
      </c>
      <c r="R42" s="42">
        <f>IF(P42="","",IF(Q42="","",IF(P42=0,0,IF(Q42=0,0,(Q42-P42)/P42))))</f>
        <v>-1.1322220017991912E-3</v>
      </c>
    </row>
    <row r="43" spans="1:19" ht="15" customHeight="1" x14ac:dyDescent="0.3">
      <c r="A43" s="44"/>
      <c r="D43" s="47"/>
      <c r="E43" s="41"/>
      <c r="F43" s="42"/>
      <c r="G43" s="43"/>
      <c r="H43" s="47"/>
      <c r="I43" s="41"/>
      <c r="J43" s="42"/>
      <c r="L43" s="47"/>
      <c r="M43" s="41"/>
      <c r="N43" s="42"/>
      <c r="P43" s="47"/>
      <c r="Q43" s="41"/>
      <c r="R43" s="42"/>
    </row>
    <row r="44" spans="1:19" ht="15" customHeight="1" x14ac:dyDescent="0.3">
      <c r="A44" s="37" t="s">
        <v>19</v>
      </c>
      <c r="B44" s="38"/>
      <c r="C44" s="48"/>
      <c r="D44" s="47">
        <v>122.65335689615546</v>
      </c>
      <c r="E44" s="41">
        <v>115.76609039615548</v>
      </c>
      <c r="F44" s="42">
        <f>IF(D44="","",IF(E44="","",IF(D44=0,0,IF(E44=0,0,(E44-D44)/D44))))</f>
        <v>-5.6152287016743373E-2</v>
      </c>
      <c r="G44" s="43"/>
      <c r="H44" s="47">
        <v>119.85903887277733</v>
      </c>
      <c r="I44" s="41">
        <v>119.82410401702045</v>
      </c>
      <c r="J44" s="42">
        <f>IF(H44="","",IF(I44="","",IF(H44=0,0,IF(I44=0,0,(I44-H44)/H44))))</f>
        <v>-2.91466176313732E-4</v>
      </c>
      <c r="L44" s="47">
        <v>148.73059530634106</v>
      </c>
      <c r="M44" s="41">
        <v>130.54444832556158</v>
      </c>
      <c r="N44" s="42">
        <f>IF(L44="","",IF(M44="","",IF(L44=0,0,IF(M44=0,0,(M44-L44)/L44))))</f>
        <v>-0.12227576271930733</v>
      </c>
      <c r="P44" s="47">
        <v>391.24299107527384</v>
      </c>
      <c r="Q44" s="41">
        <v>366.13464273873751</v>
      </c>
      <c r="R44" s="42">
        <f>IF(P44="","",IF(Q44="","",IF(P44=0,0,IF(Q44=0,0,(Q44-P44)/P44))))</f>
        <v>-6.4175841891837393E-2</v>
      </c>
    </row>
    <row r="45" spans="1:19" ht="15" customHeight="1" x14ac:dyDescent="0.3">
      <c r="A45" s="44"/>
      <c r="B45" s="45" t="s">
        <v>8</v>
      </c>
      <c r="C45" s="46"/>
      <c r="D45" s="41">
        <f>IF(D44="","",D44+D42)</f>
        <v>1907.0715023264229</v>
      </c>
      <c r="E45" s="41">
        <f>E42+E44</f>
        <v>1929.8804493264229</v>
      </c>
      <c r="F45" s="42">
        <f>IF(D45="","",IF(E45="","",IF(D45=0,0,IF(E45=0,0,(E45-D45)/D45))))</f>
        <v>1.1960194975477069E-2</v>
      </c>
      <c r="G45" s="43"/>
      <c r="H45" s="47">
        <f>IF(H44="","",H44+H42)</f>
        <v>1538.1378633653105</v>
      </c>
      <c r="I45" s="41">
        <f>I42+I44</f>
        <v>1579.3725265890746</v>
      </c>
      <c r="J45" s="42">
        <f>IF(H45="","",IF(I45="","",IF(H45=0,0,IF(I45=0,0,(I45-H45)/H45))))</f>
        <v>2.6808171234759315E-2</v>
      </c>
      <c r="L45" s="47">
        <f>IF(L44="","",L44+L42)</f>
        <v>1851.1445059792188</v>
      </c>
      <c r="M45" s="41">
        <f>M42+M44</f>
        <v>1756.4388729586449</v>
      </c>
      <c r="N45" s="42">
        <f>IF(L45="","",IF(M45="","",IF(L45=0,0,IF(M45=0,0,(M45-L45)/L45))))</f>
        <v>-5.1160583473993312E-2</v>
      </c>
      <c r="P45" s="47">
        <f>IF(P44="","",P44+P42)</f>
        <v>5296.3538716709527</v>
      </c>
      <c r="Q45" s="41">
        <f>Q42+Q44</f>
        <v>5265.6918488741412</v>
      </c>
      <c r="R45" s="42">
        <f>IF(P45="","",IF(Q45="","",IF(P45=0,0,IF(Q45=0,0,(Q45-P45)/P45))))</f>
        <v>-5.7892700411911625E-3</v>
      </c>
    </row>
    <row r="46" spans="1:19" x14ac:dyDescent="0.3">
      <c r="D46" s="49"/>
      <c r="F46" s="50"/>
      <c r="H46" s="51"/>
      <c r="J46" s="50"/>
      <c r="L46" s="51"/>
      <c r="N46" s="50"/>
      <c r="P46" s="51"/>
      <c r="R46" s="50"/>
    </row>
    <row r="47" spans="1:19" s="59" customFormat="1" ht="24" customHeight="1" x14ac:dyDescent="0.3">
      <c r="A47" s="52" t="s">
        <v>20</v>
      </c>
      <c r="B47" s="53"/>
      <c r="C47" s="54"/>
      <c r="D47" s="55">
        <f>D45</f>
        <v>1907.0715023264229</v>
      </c>
      <c r="E47" s="56">
        <f>E45</f>
        <v>1929.8804493264229</v>
      </c>
      <c r="F47" s="57">
        <f>IF(D47="","",IF(E47="","",IF(D47=0,0,IF(E47=0,0,(E47-D47)/D47))))</f>
        <v>1.1960194975477069E-2</v>
      </c>
      <c r="G47" s="58"/>
      <c r="H47" s="55">
        <f>H45</f>
        <v>1538.1378633653105</v>
      </c>
      <c r="I47" s="55">
        <f t="shared" ref="I47:J47" si="0">I45</f>
        <v>1579.3725265890746</v>
      </c>
      <c r="J47" s="57">
        <f>IF(H47="","",IF(I47="","",IF(H47=0,0,IF(I47=0,0,(I47-H47)/H47))))</f>
        <v>2.6808171234759315E-2</v>
      </c>
      <c r="K47" s="58"/>
      <c r="L47" s="55">
        <f>L45</f>
        <v>1851.1445059792188</v>
      </c>
      <c r="M47" s="55">
        <f>M45</f>
        <v>1756.4388729586449</v>
      </c>
      <c r="N47" s="57">
        <f>IF(L47="","",IF(M47="","",IF(L47=0,0,IF(M47=0,0,(M47-L47)/L47))))</f>
        <v>-5.1160583473993312E-2</v>
      </c>
      <c r="O47" s="58"/>
      <c r="P47" s="55">
        <f>P45</f>
        <v>5296.3538716709527</v>
      </c>
      <c r="Q47" s="55">
        <f t="shared" ref="Q47:R47" si="1">Q45</f>
        <v>5265.6918488741412</v>
      </c>
      <c r="R47" s="57">
        <f>IF(P47="","",IF(Q47="","",IF(P47=0,0,IF(Q47=0,0,(Q47-P47)/P47))))</f>
        <v>-5.7892700411911625E-3</v>
      </c>
      <c r="S47" s="58"/>
    </row>
    <row r="48" spans="1:19" x14ac:dyDescent="0.3">
      <c r="D48" s="60"/>
      <c r="E48" s="61"/>
      <c r="F48" s="62"/>
      <c r="G48" s="2"/>
      <c r="H48" s="60"/>
      <c r="I48" s="61"/>
      <c r="J48" s="62"/>
      <c r="K48" s="2"/>
      <c r="L48" s="60"/>
      <c r="M48" s="61"/>
      <c r="N48" s="62"/>
      <c r="O48" s="2"/>
      <c r="P48" s="60"/>
      <c r="Q48" s="61"/>
      <c r="R48" s="62"/>
      <c r="S48" s="2"/>
    </row>
    <row r="49" spans="1:19" s="69" customFormat="1" ht="24.75" customHeight="1" x14ac:dyDescent="0.3">
      <c r="A49" s="63" t="s">
        <v>21</v>
      </c>
      <c r="B49" s="64"/>
      <c r="C49" s="65"/>
      <c r="D49" s="66">
        <f>IF(D47="","",(D47/P47))</f>
        <v>0.36007252319882449</v>
      </c>
      <c r="E49" s="66">
        <f>IF(E47="","",(E47/Q47))</f>
        <v>0.3665008330745847</v>
      </c>
      <c r="F49" s="67"/>
      <c r="G49" s="68"/>
      <c r="H49" s="66">
        <f>IF(H47="","",(H47/P47))</f>
        <v>0.2904144814779987</v>
      </c>
      <c r="I49" s="66">
        <f>IF(I47="","",(I47/Q47))</f>
        <v>0.29993637529829259</v>
      </c>
      <c r="J49" s="67"/>
      <c r="K49" s="68"/>
      <c r="L49" s="66">
        <f>IF(L47="","",(L47/P47))</f>
        <v>0.34951299532317676</v>
      </c>
      <c r="M49" s="66">
        <f>IF(M47="","",(M47/Q47))</f>
        <v>0.33356279162712293</v>
      </c>
      <c r="N49" s="67"/>
      <c r="O49" s="68"/>
      <c r="P49" s="66">
        <f>IF(P47="","",(P47/P47))</f>
        <v>1</v>
      </c>
      <c r="Q49" s="66">
        <f>IF(Q47="","",(Q47/Q47))</f>
        <v>1</v>
      </c>
      <c r="R49" s="67"/>
      <c r="S49" s="68"/>
    </row>
    <row r="50" spans="1:19" x14ac:dyDescent="0.3">
      <c r="A50" s="70" t="s">
        <v>22</v>
      </c>
      <c r="R50" s="6"/>
    </row>
    <row r="51" spans="1:19" x14ac:dyDescent="0.3">
      <c r="A51" s="70" t="s">
        <v>23</v>
      </c>
      <c r="R51" s="6"/>
    </row>
    <row r="52" spans="1:19" x14ac:dyDescent="0.3">
      <c r="A52" s="70" t="s">
        <v>24</v>
      </c>
      <c r="R52" s="6"/>
    </row>
    <row r="53" spans="1:19" x14ac:dyDescent="0.3">
      <c r="A53" s="70" t="s">
        <v>25</v>
      </c>
      <c r="R53" s="6"/>
    </row>
    <row r="55" spans="1:19" x14ac:dyDescent="0.3">
      <c r="A55" s="1" t="s">
        <v>26</v>
      </c>
    </row>
    <row r="56" spans="1:19" x14ac:dyDescent="0.3">
      <c r="A56" s="1" t="s">
        <v>27</v>
      </c>
    </row>
  </sheetData>
  <mergeCells count="1">
    <mergeCell ref="H4:J4"/>
  </mergeCells>
  <pageMargins left="0.51181102362204722" right="0.51181102362204722" top="0.51181102362204722" bottom="0.74803149606299213" header="0.51181102362204722" footer="0.51181102362204722"/>
  <pageSetup paperSize="9" scale="57" orientation="landscape" r:id="rId1"/>
  <headerFooter alignWithMargins="0">
    <oddFooter>&amp;L&amp;8
&amp;R&amp;8Date Issued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CAB0-88EA-4AB0-95C5-BFDD6FEA6F2D}">
  <dimension ref="A1"/>
  <sheetViews>
    <sheetView showGridLines="0" zoomScaleNormal="100" workbookViewId="0">
      <selection activeCell="P49" sqref="P49"/>
    </sheetView>
  </sheetViews>
  <sheetFormatPr defaultColWidth="9.15234375" defaultRowHeight="13.5" x14ac:dyDescent="0.3"/>
  <sheetData/>
  <printOptions horizontalCentered="1" verticalCentered="1"/>
  <pageMargins left="0.59055118110236227" right="0.59055118110236227" top="0.39370078740157483" bottom="0.59055118110236227" header="0.39370078740157483" footer="0.39370078740157483"/>
  <pageSetup paperSize="9" fitToHeight="0" orientation="landscape" r:id="rId1"/>
  <headerFooter alignWithMargins="0">
    <oddFooter>&amp;L&amp;8Produced by Trade and Strategy, Dairy Australia Limited
Source: Dairy manufacturers&amp;R&amp;8Date Issued: 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VIC</vt:lpstr>
      <vt:lpstr>VIC Monthly</vt:lpstr>
      <vt:lpstr>VIC Graphs</vt:lpstr>
      <vt:lpstr>VIC!Print_Area</vt:lpstr>
      <vt:lpstr>'VIC Monthly'!Print_Area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2025-08-14T01:28:18Z</dcterms:created>
  <dcterms:modified xsi:type="dcterms:W3CDTF">2025-08-14T01:33:43Z</dcterms:modified>
</cp:coreProperties>
</file>