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BBF2AF6-E511-4367-9C26-CF46B61FF49F}" xr6:coauthVersionLast="47" xr6:coauthVersionMax="47" xr10:uidLastSave="{00000000-0000-0000-0000-000000000000}"/>
  <bookViews>
    <workbookView xWindow="-110" yWindow="-110" windowWidth="19420" windowHeight="11500" xr2:uid="{A7EB9658-C734-4321-81A9-5C18E5CF055F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F41" i="2"/>
  <c r="E41" i="2"/>
  <c r="D41" i="2"/>
  <c r="G41" i="2"/>
  <c r="G32" i="2"/>
  <c r="F32" i="2"/>
  <c r="E32" i="2"/>
  <c r="D32" i="2"/>
  <c r="F27" i="2"/>
  <c r="D26" i="2"/>
  <c r="G23" i="2"/>
  <c r="F23" i="2"/>
  <c r="E23" i="2"/>
  <c r="D23" i="2"/>
  <c r="B23" i="2"/>
  <c r="G26" i="2"/>
  <c r="F26" i="2"/>
  <c r="E26" i="2"/>
  <c r="E15" i="2"/>
  <c r="D15" i="2"/>
  <c r="F15" i="2"/>
  <c r="G14" i="2"/>
  <c r="F14" i="2"/>
  <c r="E14" i="2"/>
  <c r="D14" i="2"/>
  <c r="Q49" i="1"/>
  <c r="M49" i="1"/>
  <c r="I49" i="1"/>
  <c r="E49" i="1"/>
  <c r="R44" i="1"/>
  <c r="N44" i="1"/>
  <c r="J44" i="1"/>
  <c r="F44" i="1"/>
  <c r="R41" i="1"/>
  <c r="N41" i="1"/>
  <c r="J41" i="1"/>
  <c r="F41" i="1"/>
  <c r="R38" i="1"/>
  <c r="N38" i="1"/>
  <c r="J38" i="1"/>
  <c r="R35" i="1"/>
  <c r="N35" i="1"/>
  <c r="R32" i="1"/>
  <c r="J32" i="1"/>
  <c r="F32" i="1"/>
  <c r="N29" i="1"/>
  <c r="J29" i="1"/>
  <c r="F29" i="1"/>
  <c r="N26" i="1"/>
  <c r="J26" i="1"/>
  <c r="F26" i="1"/>
  <c r="R23" i="1"/>
  <c r="N23" i="1"/>
  <c r="J23" i="1"/>
  <c r="F23" i="1"/>
  <c r="R20" i="1"/>
  <c r="N20" i="1"/>
  <c r="J20" i="1"/>
  <c r="F20" i="1"/>
  <c r="R17" i="1"/>
  <c r="N17" i="1"/>
  <c r="J17" i="1"/>
  <c r="D18" i="1"/>
  <c r="R14" i="1"/>
  <c r="N14" i="1"/>
  <c r="D15" i="1"/>
  <c r="F15" i="1" s="1"/>
  <c r="L12" i="1"/>
  <c r="L15" i="1" s="1"/>
  <c r="I12" i="1"/>
  <c r="E12" i="1"/>
  <c r="D12" i="1"/>
  <c r="F12" i="1" s="1"/>
  <c r="Q12" i="1"/>
  <c r="P12" i="1"/>
  <c r="N11" i="1"/>
  <c r="M12" i="1"/>
  <c r="J11" i="1"/>
  <c r="F11" i="1"/>
  <c r="R12" i="1" l="1"/>
  <c r="P15" i="1"/>
  <c r="D21" i="1"/>
  <c r="F18" i="1"/>
  <c r="L18" i="1"/>
  <c r="N15" i="1"/>
  <c r="H15" i="1"/>
  <c r="G15" i="2"/>
  <c r="D11" i="2"/>
  <c r="J14" i="1"/>
  <c r="F17" i="1"/>
  <c r="R29" i="1"/>
  <c r="N32" i="1"/>
  <c r="J35" i="1"/>
  <c r="F38" i="1"/>
  <c r="E11" i="2"/>
  <c r="F11" i="2"/>
  <c r="D27" i="2"/>
  <c r="H12" i="1"/>
  <c r="J12" i="1" s="1"/>
  <c r="G11" i="2"/>
  <c r="E27" i="2"/>
  <c r="G27" i="2"/>
  <c r="R11" i="1"/>
  <c r="F35" i="1"/>
  <c r="F14" i="1"/>
  <c r="R26" i="1"/>
  <c r="N12" i="1"/>
  <c r="H18" i="1" l="1"/>
  <c r="J15" i="1"/>
  <c r="N18" i="1"/>
  <c r="L21" i="1"/>
  <c r="F21" i="1"/>
  <c r="D24" i="1"/>
  <c r="R15" i="1"/>
  <c r="P18" i="1"/>
  <c r="P21" i="1" l="1"/>
  <c r="R18" i="1"/>
  <c r="F24" i="1"/>
  <c r="D27" i="1"/>
  <c r="L24" i="1"/>
  <c r="N21" i="1"/>
  <c r="H21" i="1"/>
  <c r="J18" i="1"/>
  <c r="J21" i="1" l="1"/>
  <c r="H24" i="1"/>
  <c r="L27" i="1"/>
  <c r="N24" i="1"/>
  <c r="D30" i="1"/>
  <c r="F27" i="1"/>
  <c r="P24" i="1"/>
  <c r="R21" i="1"/>
  <c r="R24" i="1" l="1"/>
  <c r="P27" i="1"/>
  <c r="D33" i="1"/>
  <c r="F30" i="1"/>
  <c r="H27" i="1"/>
  <c r="J24" i="1"/>
  <c r="N27" i="1"/>
  <c r="L30" i="1"/>
  <c r="N30" i="1" l="1"/>
  <c r="L33" i="1"/>
  <c r="H30" i="1"/>
  <c r="J27" i="1"/>
  <c r="F33" i="1"/>
  <c r="D36" i="1"/>
  <c r="R27" i="1"/>
  <c r="P30" i="1"/>
  <c r="J30" i="1" l="1"/>
  <c r="H33" i="1"/>
  <c r="P33" i="1"/>
  <c r="R30" i="1"/>
  <c r="F36" i="1"/>
  <c r="D39" i="1"/>
  <c r="L36" i="1"/>
  <c r="N33" i="1"/>
  <c r="J33" i="1" l="1"/>
  <c r="H36" i="1"/>
  <c r="N36" i="1"/>
  <c r="L39" i="1"/>
  <c r="D42" i="1"/>
  <c r="F39" i="1"/>
  <c r="P36" i="1"/>
  <c r="R33" i="1"/>
  <c r="R36" i="1" l="1"/>
  <c r="P39" i="1"/>
  <c r="F42" i="1"/>
  <c r="D45" i="1"/>
  <c r="N39" i="1"/>
  <c r="L42" i="1"/>
  <c r="H39" i="1"/>
  <c r="J36" i="1"/>
  <c r="L45" i="1" l="1"/>
  <c r="N42" i="1"/>
  <c r="H42" i="1"/>
  <c r="J39" i="1"/>
  <c r="D47" i="1"/>
  <c r="F45" i="1"/>
  <c r="P42" i="1"/>
  <c r="R39" i="1"/>
  <c r="P45" i="1" l="1"/>
  <c r="R42" i="1"/>
  <c r="F47" i="1"/>
  <c r="J42" i="1"/>
  <c r="H45" i="1"/>
  <c r="L47" i="1"/>
  <c r="N45" i="1"/>
  <c r="H47" i="1" l="1"/>
  <c r="J45" i="1"/>
  <c r="N47" i="1"/>
  <c r="R45" i="1"/>
  <c r="P47" i="1"/>
  <c r="P49" i="1" l="1"/>
  <c r="R47" i="1"/>
  <c r="D49" i="1"/>
  <c r="L49" i="1"/>
  <c r="J47" i="1"/>
  <c r="H49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<sst xmlns="http://schemas.openxmlformats.org/spreadsheetml/2006/main" count="107" uniqueCount="48">
  <si>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</si>
  <si>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</si>
  <si>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</si>
  <si>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</si>
  <si>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</si>
  <si>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</si>
  <si>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</si>
  <si>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</si>
  <si>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</si>
  <si>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</si>
  <si>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</si>
  <si>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</si>
  <si>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</si>
  <si>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</si>
  <si>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</si>
  <si>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</si>
  <si>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</si>
  <si>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</si>
  <si>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</si>
  <si>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</si>
  <si>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</si>
  <si>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</si>
  <si>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</si>
  <si>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</si>
  <si>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</si>
  <si>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</si>
  <si>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</si>
  <si>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</si>
  <si>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</si>
  <si>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</si>
  <si>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</si>
  <si>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</si>
  <si>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</si>
  <si>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</si>
  <si>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</si>
  <si>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</si>
  <si>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</si>
  <si>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25/26 by Region</t>
  </si>
  <si>
    <t>24/25</t>
  </si>
  <si>
    <t>25/26</t>
  </si>
  <si>
    <t>VIC</t>
  </si>
  <si>
    <t>July-23</t>
  </si>
  <si>
    <t>July-24</t>
  </si>
  <si>
    <t>July-25</t>
  </si>
  <si>
    <t>% change 24 &amp; 25</t>
  </si>
  <si>
    <t>2023/2024</t>
  </si>
  <si>
    <t>2024/2025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</si>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</sst>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1" applyNumberFormat="1" applyFont="1" applyFill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3" fontId="2" fillId="0" borderId="15" xfId="0" quotePrefix="1" applyNumberFormat="1" applyFont="1" applyBorder="1" applyAlignment="1">
      <alignment horizontal="right"/>
    </xf>
    <xf numFmtId="0" fontId="5" fillId="2" borderId="16" xfId="0" applyFont="1" applyFill="1" applyBorder="1"/>
    <xf numFmtId="0" fontId="2" fillId="0" borderId="17" xfId="0" applyFont="1" applyBorder="1" applyAlignment="1">
      <alignment horizontal="right"/>
    </xf>
    <xf numFmtId="3" fontId="2" fillId="0" borderId="12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4" xfId="0" applyFont="1" applyBorder="1"/>
    <xf numFmtId="165" fontId="2" fillId="0" borderId="24" xfId="1" applyNumberFormat="1" applyFont="1" applyFill="1" applyBorder="1"/>
    <xf numFmtId="165" fontId="2" fillId="0" borderId="14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4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C7AFC50A-F797-4C00-A2D5-37ABCD43022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2024/25 &amp; 2025/26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390887.27116531099</c:v>
              </c:pt>
              <c:pt idx="1">
                <c:v>462160.71738641255</c:v>
              </c:pt>
              <c:pt idx="2">
                <c:v>535434.60254225088</c:v>
              </c:pt>
              <c:pt idx="3">
                <c:v>593831.31759615103</c:v>
              </c:pt>
              <c:pt idx="4">
                <c:v>554966.96745525161</c:v>
              </c:pt>
              <c:pt idx="5">
                <c:v>503753.09632694419</c:v>
              </c:pt>
              <c:pt idx="6">
                <c:v>431470.68718485325</c:v>
              </c:pt>
              <c:pt idx="7">
                <c:v>335890.00982478651</c:v>
              </c:pt>
              <c:pt idx="8">
                <c:v>346003.14459907613</c:v>
              </c:pt>
              <c:pt idx="9">
                <c:v>357786.27468384698</c:v>
              </c:pt>
              <c:pt idx="10">
                <c:v>387373.11737052002</c:v>
              </c:pt>
              <c:pt idx="11">
                <c:v>366134.64273873752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D9A-4A8B-ADCC-508987BD699A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370967.59067714401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D9A-4A8B-ADCC-508987BD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14F-4043-ACA9-1DB757A6A11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14F-4043-ACA9-1DB757A6A11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14F-4043-ACA9-1DB757A6A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0C6-46CE-90EB-C9BE018C405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0C6-46CE-90EB-C9BE018C405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0C6-46CE-90EB-C9BE018C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B23-4CDF-8E1E-B8999550DEF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B23-4CDF-8E1E-B8999550DEF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B23-4CDF-8E1E-B8999550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08F-4BBE-9491-14819DAA63A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08F-4BBE-9491-14819DAA63A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08F-4BBE-9491-14819DAA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025-45CA-8CFB-07F1C079131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025-45CA-8CFB-07F1C079131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025-45CA-8CFB-07F1C0791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136-448E-9600-6734F11FA7E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136-448E-9600-6734F11FA7E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136-448E-9600-6734F11F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A96-4D60-B0E4-D389B4626EC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A96-4D60-B0E4-D389B4626EC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A96-4D60-B0E4-D389B4626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72B-45DB-B887-6DC6DA219D1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72B-45DB-B887-6DC6DA219D1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72B-45DB-B887-6DC6DA21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69-4D14-9A60-5382492D2D7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69-4D14-9A60-5382492D2D7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E69-4D14-9A60-5382492D2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3F-4125-9518-5D0DB30BB0D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73F-4125-9518-5D0DB30BB0D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73F-4125-9518-5D0DB30B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5B9-4A5A-8967-919FCF9D980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5B9-4A5A-8967-919FCF9D980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5B9-4A5A-8967-919FCF9D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FB0-4078-AB2A-DAF8CE12916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FB0-4078-AB2A-DAF8CE12916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FB0-4078-AB2A-DAF8CE12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2024/25 &amp; 2025/26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118248.14093630177</c:v>
              </c:pt>
              <c:pt idx="1">
                <c:v>159491.11114390337</c:v>
              </c:pt>
              <c:pt idx="2">
                <c:v>203442.0626127593</c:v>
              </c:pt>
              <c:pt idx="3">
                <c:v>231842.88601105832</c:v>
              </c:pt>
              <c:pt idx="4">
                <c:v>217958.50666204718</c:v>
              </c:pt>
              <c:pt idx="5">
                <c:v>194901.2656476527</c:v>
              </c:pt>
              <c:pt idx="6">
                <c:v>162290.37091713134</c:v>
              </c:pt>
              <c:pt idx="7">
                <c:v>125577.09149694168</c:v>
              </c:pt>
              <c:pt idx="8">
                <c:v>132067.41224151681</c:v>
              </c:pt>
              <c:pt idx="9">
                <c:v>134252.6592981187</c:v>
              </c:pt>
              <c:pt idx="10">
                <c:v>134042.85196283631</c:v>
              </c:pt>
              <c:pt idx="11">
                <c:v>115766.09039615547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239-419F-A23B-31A93C725A7E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114502.36123630199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239-419F-A23B-31A93C72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2024/25 &amp; 2025/26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114164.85914061635</c:v>
              </c:pt>
              <c:pt idx="1">
                <c:v>129981.04476219194</c:v>
              </c:pt>
              <c:pt idx="2">
                <c:v>152324.19273950605</c:v>
              </c:pt>
              <c:pt idx="3">
                <c:v>166080.98620240015</c:v>
              </c:pt>
              <c:pt idx="4">
                <c:v>155864.37122661731</c:v>
              </c:pt>
              <c:pt idx="5">
                <c:v>146094.04492940902</c:v>
              </c:pt>
              <c:pt idx="6">
                <c:v>133192.12082639887</c:v>
              </c:pt>
              <c:pt idx="7">
                <c:v>104816.95393979877</c:v>
              </c:pt>
              <c:pt idx="8">
                <c:v>108199.11228319666</c:v>
              </c:pt>
              <c:pt idx="9">
                <c:v>117216.65783121194</c:v>
              </c:pt>
              <c:pt idx="10">
                <c:v>131614.07869070693</c:v>
              </c:pt>
              <c:pt idx="11">
                <c:v>119824.10401702045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6ED-4509-ACDA-0D06C801780E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110385.364081067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6ED-4509-ACDA-0D06C801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2024/25 &amp; 2025/26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2024/2025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158474.27108839291</c:v>
              </c:pt>
              <c:pt idx="1">
                <c:v>172688.56148031726</c:v>
              </c:pt>
              <c:pt idx="2">
                <c:v>179668.34718998551</c:v>
              </c:pt>
              <c:pt idx="3">
                <c:v>195907.44538269259</c:v>
              </c:pt>
              <c:pt idx="4">
                <c:v>181144.08956658718</c:v>
              </c:pt>
              <c:pt idx="5">
                <c:v>162757.78574988246</c:v>
              </c:pt>
              <c:pt idx="6">
                <c:v>135988.19544132304</c:v>
              </c:pt>
              <c:pt idx="7">
                <c:v>105495.96438804609</c:v>
              </c:pt>
              <c:pt idx="8">
                <c:v>105736.6200743627</c:v>
              </c:pt>
              <c:pt idx="9">
                <c:v>106316.95755451632</c:v>
              </c:pt>
              <c:pt idx="10">
                <c:v>121716.18671697678</c:v>
              </c:pt>
              <c:pt idx="11">
                <c:v>130544.44832556156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E08-4D3A-A440-45A5A6F4E2B9}"/>
            </c:ext>
          </c:extLst>
        </c:ser>
        <c:ser>
          <c:idx val="2"/>
          <c:order val="1"/>
          <c:tx>
            <c:v>2025/2026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"/>
              <c:pt idx="0">
                <c:v>146079.865359774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E08-4D3A-A440-45A5A6F4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EE2BBA-62BA-4826-9597-EFA4FE4689CA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93DD26-54C2-4395-A572-17D243818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84CBA-91B5-4E73-B505-F5EFA45B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03D1CB8-81ED-4713-B964-6C7787051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C63BD6D-6C92-4DC1-82AE-C2AF4FF19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9992563A-51B3-4736-99EF-CB3F8353B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3824DC62-DAE2-42A3-92E3-2A6DBB0B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9A74464D-60EF-405B-AD9D-677847275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52BF27B6-153F-4C75-A7AD-8CCEF4AB2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6396C14E-2795-46FB-81E2-22E25E4F8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B76B332C-9978-4554-A7F5-ADCAB316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8EC0C410-C13C-4FD3-89BA-6B35B7C51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FC3C0E32-B8A1-4ADC-87A3-F9D2D7E1C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07BA5FBC-3A7C-4029-AB77-EA9E55810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B4E19FEA-854B-4DF8-88C6-F2A61E5B8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A8EC4292-30F7-43C0-B42E-1C062B0E9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1213C4F6-9035-405C-8EAD-ED7226650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A53BD6ED-3F8E-4687-A51F-321EF4DA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C89427E3-790A-41CA-83A8-EEE818501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C87A-6CC5-4332-B0D7-D15D7E7C97A7}">
  <sheetPr>
    <pageSetUpPr fitToPage="1"/>
  </sheetPr>
  <dimension ref="A1:G53"/>
  <sheetViews>
    <sheetView tabSelected="1" workbookViewId="0">
      <selection sqref="A1:XFD1048576"/>
    </sheetView>
  </sheetViews>
  <sheetFormatPr defaultColWidth="9" defaultRowHeight="13.5" x14ac:dyDescent="0.3"/>
  <cols>
    <col min="1" max="1" width="13" style="71" bestFit="1" customWidth="1"/>
    <col min="2" max="2" width="12.765625" style="72" customWidth="1"/>
    <col min="3" max="3" width="0.84375" style="71" customWidth="1"/>
    <col min="4" max="7" width="14.61328125" style="128" customWidth="1"/>
    <col min="8" max="16384" width="9" style="71"/>
  </cols>
  <sheetData>
    <row r="1" spans="1:7" x14ac:dyDescent="0.3">
      <c r="D1" s="73"/>
      <c r="E1" s="73"/>
      <c r="F1" s="73"/>
      <c r="G1" s="73"/>
    </row>
    <row r="2" spans="1:7" ht="17.5" x14ac:dyDescent="0.35">
      <c r="D2" s="74" t="s">
        <v>28</v>
      </c>
      <c r="E2" s="74"/>
      <c r="F2" s="74"/>
      <c r="G2" s="74"/>
    </row>
    <row r="3" spans="1:7" ht="15" x14ac:dyDescent="0.3">
      <c r="D3" s="75" t="s">
        <v>29</v>
      </c>
      <c r="E3" s="75"/>
      <c r="F3" s="75"/>
      <c r="G3" s="75"/>
    </row>
    <row r="4" spans="1:7" ht="15" x14ac:dyDescent="0.3">
      <c r="D4" s="73"/>
      <c r="E4" s="76"/>
      <c r="F4" s="73"/>
      <c r="G4" s="77"/>
    </row>
    <row r="5" spans="1:7" s="78" customFormat="1" x14ac:dyDescent="0.3">
      <c r="B5" s="72"/>
      <c r="D5" s="79"/>
      <c r="E5" s="79"/>
      <c r="F5" s="79"/>
      <c r="G5" s="79"/>
    </row>
    <row r="6" spans="1:7" s="78" customFormat="1" x14ac:dyDescent="0.3">
      <c r="B6" s="72"/>
      <c r="D6" s="80" t="s">
        <v>2</v>
      </c>
      <c r="E6" s="81" t="s">
        <v>3</v>
      </c>
      <c r="F6" s="81" t="s">
        <v>4</v>
      </c>
      <c r="G6" s="82" t="s">
        <v>40</v>
      </c>
    </row>
    <row r="7" spans="1:7" s="78" customFormat="1" x14ac:dyDescent="0.3">
      <c r="A7" s="83" t="s">
        <v>30</v>
      </c>
      <c r="B7" s="84" t="s">
        <v>41</v>
      </c>
      <c r="D7" s="85">
        <v>114795.62603630178</v>
      </c>
      <c r="E7" s="86">
        <v>108509.15713974216</v>
      </c>
      <c r="F7" s="86">
        <v>158044.97829793722</v>
      </c>
      <c r="G7" s="87">
        <v>381349.7614739812</v>
      </c>
    </row>
    <row r="8" spans="1:7" x14ac:dyDescent="0.3">
      <c r="A8" s="88"/>
      <c r="B8" s="89" t="s">
        <v>42</v>
      </c>
      <c r="D8" s="90">
        <v>118248.14093630177</v>
      </c>
      <c r="E8" s="91">
        <v>114164.85914061635</v>
      </c>
      <c r="F8" s="91">
        <v>158474.27108839291</v>
      </c>
      <c r="G8" s="92">
        <v>390887.27116531099</v>
      </c>
    </row>
    <row r="9" spans="1:7" x14ac:dyDescent="0.3">
      <c r="A9" s="93"/>
      <c r="B9" s="89" t="s">
        <v>43</v>
      </c>
      <c r="D9" s="90">
        <v>114502.36123630176</v>
      </c>
      <c r="E9" s="91">
        <v>110385.36408106746</v>
      </c>
      <c r="F9" s="91">
        <v>146079.86535977447</v>
      </c>
      <c r="G9" s="92">
        <v>370967.59067714366</v>
      </c>
    </row>
    <row r="10" spans="1:7" x14ac:dyDescent="0.3">
      <c r="A10" s="93"/>
      <c r="B10" s="94"/>
      <c r="C10" s="95"/>
      <c r="D10" s="96"/>
      <c r="E10" s="97"/>
      <c r="F10" s="97"/>
      <c r="G10" s="98"/>
    </row>
    <row r="11" spans="1:7" s="95" customFormat="1" x14ac:dyDescent="0.3">
      <c r="A11" s="99"/>
      <c r="B11" s="94" t="s">
        <v>44</v>
      </c>
      <c r="D11" s="100">
        <f>(D9-D8)/D8</f>
        <v>-3.1677281945750001E-2</v>
      </c>
      <c r="E11" s="97">
        <f>(E9-E8)/E8</f>
        <v>-3.3105590354153586E-2</v>
      </c>
      <c r="F11" s="97">
        <f>(F9-F8)/F8</f>
        <v>-7.8210839169628718E-2</v>
      </c>
      <c r="G11" s="98">
        <f>(G9-G8)/G8</f>
        <v>-5.0960166671027401E-2</v>
      </c>
    </row>
    <row r="12" spans="1:7" s="95" customFormat="1" x14ac:dyDescent="0.3">
      <c r="A12" s="99"/>
      <c r="B12" s="101"/>
      <c r="D12" s="102"/>
      <c r="G12" s="101"/>
    </row>
    <row r="13" spans="1:7" x14ac:dyDescent="0.3">
      <c r="A13" s="93"/>
      <c r="B13" s="89"/>
      <c r="D13" s="90"/>
      <c r="E13" s="91"/>
      <c r="F13" s="91"/>
      <c r="G13" s="92"/>
    </row>
    <row r="14" spans="1:7" x14ac:dyDescent="0.3">
      <c r="A14" s="103" t="s">
        <v>31</v>
      </c>
      <c r="B14" s="104" t="s">
        <v>42</v>
      </c>
      <c r="C14" s="105"/>
      <c r="D14" s="106">
        <f>D8/$G$8</f>
        <v>0.3025121298623541</v>
      </c>
      <c r="E14" s="107">
        <f>E8/$G$8</f>
        <v>0.29206594218396698</v>
      </c>
      <c r="F14" s="107">
        <f>F8/$G$8</f>
        <v>0.40542192795367904</v>
      </c>
      <c r="G14" s="108">
        <f>G8/$G$8</f>
        <v>1</v>
      </c>
    </row>
    <row r="15" spans="1:7" x14ac:dyDescent="0.3">
      <c r="A15" s="93"/>
      <c r="B15" s="89" t="s">
        <v>43</v>
      </c>
      <c r="D15" s="109">
        <f>D9/$G$9</f>
        <v>0.30865866483725846</v>
      </c>
      <c r="E15" s="110">
        <f>E9/$G$9</f>
        <v>0.29756066798066144</v>
      </c>
      <c r="F15" s="110">
        <f>F9/$G$9</f>
        <v>0.39378066718208021</v>
      </c>
      <c r="G15" s="111">
        <f>G9/$G$9</f>
        <v>1</v>
      </c>
    </row>
    <row r="16" spans="1:7" x14ac:dyDescent="0.3">
      <c r="A16" s="112"/>
      <c r="B16" s="113"/>
      <c r="C16" s="114"/>
      <c r="D16" s="115"/>
      <c r="E16" s="115"/>
      <c r="F16" s="115"/>
      <c r="G16" s="116"/>
    </row>
    <row r="17" spans="1:7" x14ac:dyDescent="0.3">
      <c r="A17" s="88"/>
      <c r="D17" s="91"/>
      <c r="E17" s="91"/>
      <c r="F17" s="91"/>
      <c r="G17" s="117"/>
    </row>
    <row r="18" spans="1:7" s="78" customFormat="1" x14ac:dyDescent="0.3">
      <c r="B18" s="72"/>
      <c r="D18" s="80" t="s">
        <v>2</v>
      </c>
      <c r="E18" s="81" t="s">
        <v>3</v>
      </c>
      <c r="F18" s="81" t="s">
        <v>4</v>
      </c>
      <c r="G18" s="82" t="s">
        <v>40</v>
      </c>
    </row>
    <row r="19" spans="1:7" s="78" customFormat="1" x14ac:dyDescent="0.3">
      <c r="A19" s="83" t="s">
        <v>32</v>
      </c>
      <c r="B19" s="118" t="s">
        <v>45</v>
      </c>
      <c r="D19" s="119">
        <v>114795.62603630179</v>
      </c>
      <c r="E19" s="86">
        <v>108509.15713974218</v>
      </c>
      <c r="F19" s="86">
        <v>158044.97829793722</v>
      </c>
      <c r="G19" s="87">
        <v>381349.7614739812</v>
      </c>
    </row>
    <row r="20" spans="1:7" x14ac:dyDescent="0.3">
      <c r="A20" s="88"/>
      <c r="B20" s="89" t="s">
        <v>46</v>
      </c>
      <c r="D20" s="90">
        <v>118248.14093630177</v>
      </c>
      <c r="E20" s="91">
        <v>114164.85914061635</v>
      </c>
      <c r="F20" s="91">
        <v>158474.27108839291</v>
      </c>
      <c r="G20" s="92">
        <v>390887.27116531099</v>
      </c>
    </row>
    <row r="21" spans="1:7" x14ac:dyDescent="0.3">
      <c r="A21" s="93"/>
      <c r="B21" s="89" t="s">
        <v>47</v>
      </c>
      <c r="D21" s="90">
        <v>114502.36123630177</v>
      </c>
      <c r="E21" s="91">
        <v>110385.36408106747</v>
      </c>
      <c r="F21" s="91">
        <v>146079.86535977447</v>
      </c>
      <c r="G21" s="92">
        <v>370967.59067714366</v>
      </c>
    </row>
    <row r="22" spans="1:7" x14ac:dyDescent="0.3">
      <c r="A22" s="93"/>
      <c r="B22" s="94"/>
      <c r="C22" s="95"/>
      <c r="D22" s="96"/>
      <c r="E22" s="97"/>
      <c r="F22" s="97"/>
      <c r="G22" s="98"/>
    </row>
    <row r="23" spans="1:7" s="95" customFormat="1" x14ac:dyDescent="0.3">
      <c r="A23" s="99"/>
      <c r="B23" s="94" t="str">
        <f>"% change " &amp; MID(B21,3,2) &amp; "/" &amp; RIGHT(B21,2) &amp; " &amp; " &amp; MID(B20,3,2) &amp; "/" &amp; RIGHT(B20,2)</f>
        <v>% change 25/26 &amp; 24/25</v>
      </c>
      <c r="D23" s="100">
        <f>(D21-D20)/D20</f>
        <v>-3.1677281945749876E-2</v>
      </c>
      <c r="E23" s="97">
        <f>(E21-E20)/E20</f>
        <v>-3.3105590354153461E-2</v>
      </c>
      <c r="F23" s="97">
        <f>(F21-F20)/F20</f>
        <v>-7.8210839169628718E-2</v>
      </c>
      <c r="G23" s="98">
        <f>(G21-G20)/G20</f>
        <v>-5.0960166671027401E-2</v>
      </c>
    </row>
    <row r="24" spans="1:7" s="95" customFormat="1" x14ac:dyDescent="0.3">
      <c r="A24" s="99"/>
      <c r="B24" s="101"/>
      <c r="D24" s="102"/>
      <c r="G24" s="101"/>
    </row>
    <row r="25" spans="1:7" x14ac:dyDescent="0.3">
      <c r="A25" s="93"/>
      <c r="B25" s="89"/>
      <c r="D25" s="90"/>
      <c r="E25" s="91"/>
      <c r="F25" s="91"/>
      <c r="G25" s="92"/>
    </row>
    <row r="26" spans="1:7" x14ac:dyDescent="0.3">
      <c r="A26" s="103" t="s">
        <v>31</v>
      </c>
      <c r="B26" s="89" t="s">
        <v>46</v>
      </c>
      <c r="D26" s="109">
        <f>D20/$G$20</f>
        <v>0.3025121298623541</v>
      </c>
      <c r="E26" s="110">
        <f>E20/$G$20</f>
        <v>0.29206594218396698</v>
      </c>
      <c r="F26" s="110">
        <f>F20/$G$20</f>
        <v>0.40542192795367904</v>
      </c>
      <c r="G26" s="111">
        <f>G20/$G$20</f>
        <v>1</v>
      </c>
    </row>
    <row r="27" spans="1:7" x14ac:dyDescent="0.3">
      <c r="A27" s="93"/>
      <c r="B27" s="89" t="s">
        <v>47</v>
      </c>
      <c r="D27" s="109">
        <f>D21/$G$21</f>
        <v>0.30865866483725846</v>
      </c>
      <c r="E27" s="110">
        <f>E21/$G$21</f>
        <v>0.29756066798066144</v>
      </c>
      <c r="F27" s="110">
        <f>F21/$G$21</f>
        <v>0.39378066718208021</v>
      </c>
      <c r="G27" s="111">
        <f>G21/$G$21</f>
        <v>1</v>
      </c>
    </row>
    <row r="28" spans="1:7" x14ac:dyDescent="0.3">
      <c r="A28" s="112"/>
      <c r="B28" s="113"/>
      <c r="C28" s="114"/>
      <c r="D28" s="115"/>
      <c r="E28" s="115"/>
      <c r="F28" s="115"/>
      <c r="G28" s="116"/>
    </row>
    <row r="29" spans="1:7" x14ac:dyDescent="0.3">
      <c r="A29" s="88"/>
      <c r="D29" s="91"/>
      <c r="E29" s="91"/>
      <c r="F29" s="91"/>
      <c r="G29" s="117"/>
    </row>
    <row r="30" spans="1:7" x14ac:dyDescent="0.3">
      <c r="D30" s="120" t="s">
        <v>2</v>
      </c>
      <c r="E30" s="121" t="s">
        <v>3</v>
      </c>
      <c r="F30" s="121" t="s">
        <v>4</v>
      </c>
      <c r="G30" s="82" t="s">
        <v>40</v>
      </c>
    </row>
    <row r="31" spans="1:7" x14ac:dyDescent="0.3">
      <c r="A31" s="103" t="s">
        <v>33</v>
      </c>
      <c r="B31" s="122" t="s">
        <v>46</v>
      </c>
      <c r="D31" s="90">
        <v>1929880.449326423</v>
      </c>
      <c r="E31" s="91">
        <v>1579372.5265890756</v>
      </c>
      <c r="F31" s="91">
        <v>1756438.8729586443</v>
      </c>
      <c r="G31" s="92">
        <v>5265691.8488741415</v>
      </c>
    </row>
    <row r="32" spans="1:7" x14ac:dyDescent="0.3">
      <c r="A32" s="123"/>
      <c r="B32" s="124" t="s">
        <v>31</v>
      </c>
      <c r="D32" s="125">
        <f>D31/$G$31</f>
        <v>0.3665008330745847</v>
      </c>
      <c r="E32" s="126">
        <f>E31/$G$31</f>
        <v>0.29993637529829276</v>
      </c>
      <c r="F32" s="126">
        <f>F31/$G$31</f>
        <v>0.33356279162712282</v>
      </c>
      <c r="G32" s="127">
        <f>G31/$G$31</f>
        <v>1</v>
      </c>
    </row>
    <row r="35" spans="1:7" ht="15" customHeight="1" x14ac:dyDescent="0.3">
      <c r="D35" s="75" t="s">
        <v>34</v>
      </c>
      <c r="E35" s="75"/>
      <c r="F35" s="75"/>
      <c r="G35" s="75"/>
    </row>
    <row r="36" spans="1:7" ht="6" customHeight="1" x14ac:dyDescent="0.3"/>
    <row r="37" spans="1:7" s="78" customFormat="1" x14ac:dyDescent="0.3">
      <c r="B37" s="72"/>
      <c r="D37" s="120" t="s">
        <v>2</v>
      </c>
      <c r="E37" s="121" t="s">
        <v>3</v>
      </c>
      <c r="F37" s="121" t="s">
        <v>4</v>
      </c>
      <c r="G37" s="82" t="s">
        <v>40</v>
      </c>
    </row>
    <row r="38" spans="1:7" x14ac:dyDescent="0.3">
      <c r="A38" s="103" t="s">
        <v>35</v>
      </c>
      <c r="B38" s="104" t="s">
        <v>41</v>
      </c>
      <c r="D38" s="129">
        <v>4.296229854240239E-2</v>
      </c>
      <c r="E38" s="130">
        <v>4.1829507156184567E-2</v>
      </c>
      <c r="F38" s="130">
        <v>4.2999229873321887E-2</v>
      </c>
      <c r="G38" s="131">
        <v>4.2655280054472999E-2</v>
      </c>
    </row>
    <row r="39" spans="1:7" x14ac:dyDescent="0.3">
      <c r="A39" s="93"/>
      <c r="B39" s="89" t="s">
        <v>42</v>
      </c>
      <c r="D39" s="132">
        <v>4.2629701855093141E-2</v>
      </c>
      <c r="E39" s="133">
        <v>4.277284748377061E-2</v>
      </c>
      <c r="F39" s="133">
        <v>4.2408074418774915E-2</v>
      </c>
      <c r="G39" s="134">
        <v>4.2581657195482799E-2</v>
      </c>
    </row>
    <row r="40" spans="1:7" x14ac:dyDescent="0.3">
      <c r="A40" s="93"/>
      <c r="B40" s="89" t="s">
        <v>43</v>
      </c>
      <c r="D40" s="132">
        <v>4.2137223406218442E-2</v>
      </c>
      <c r="E40" s="133">
        <v>4.2695290281298842E-2</v>
      </c>
      <c r="F40" s="133">
        <v>4.3793398816011422E-2</v>
      </c>
      <c r="G40" s="134">
        <v>4.2955452016184101E-2</v>
      </c>
    </row>
    <row r="41" spans="1:7" s="95" customFormat="1" x14ac:dyDescent="0.3">
      <c r="A41" s="135"/>
      <c r="B41" s="136" t="s">
        <v>44</v>
      </c>
      <c r="D41" s="137">
        <f>(D40-D39)/D39</f>
        <v>-1.1552472277397842E-2</v>
      </c>
      <c r="E41" s="138">
        <f>(E40-E39)/E39</f>
        <v>-1.8132344941775302E-3</v>
      </c>
      <c r="F41" s="138">
        <f>(F40-F39)/F39</f>
        <v>3.2666524387704732E-2</v>
      </c>
      <c r="G41" s="139">
        <f>(G40-G39)/G39</f>
        <v>8.7783060904674144E-3</v>
      </c>
    </row>
    <row r="43" spans="1:7" s="78" customFormat="1" x14ac:dyDescent="0.3">
      <c r="B43" s="72"/>
      <c r="D43" s="120" t="s">
        <v>2</v>
      </c>
      <c r="E43" s="121" t="s">
        <v>3</v>
      </c>
      <c r="F43" s="121" t="s">
        <v>4</v>
      </c>
      <c r="G43" s="82" t="s">
        <v>40</v>
      </c>
    </row>
    <row r="44" spans="1:7" x14ac:dyDescent="0.3">
      <c r="A44" s="103" t="s">
        <v>36</v>
      </c>
      <c r="B44" s="104" t="s">
        <v>41</v>
      </c>
      <c r="D44" s="129">
        <v>3.5633341822422879E-2</v>
      </c>
      <c r="E44" s="130">
        <v>3.4770623603057355E-2</v>
      </c>
      <c r="F44" s="130">
        <v>3.4126802822612649E-2</v>
      </c>
      <c r="G44" s="131">
        <v>3.4763500579883921E-2</v>
      </c>
    </row>
    <row r="45" spans="1:7" x14ac:dyDescent="0.3">
      <c r="A45" s="93"/>
      <c r="B45" s="89" t="s">
        <v>42</v>
      </c>
      <c r="D45" s="132">
        <v>3.5284735462506225E-2</v>
      </c>
      <c r="E45" s="133">
        <v>3.526925826853728E-2</v>
      </c>
      <c r="F45" s="133">
        <v>3.4268994823548476E-2</v>
      </c>
      <c r="G45" s="134">
        <v>3.4868411573120178E-2</v>
      </c>
    </row>
    <row r="46" spans="1:7" x14ac:dyDescent="0.3">
      <c r="A46" s="93"/>
      <c r="B46" s="89" t="s">
        <v>43</v>
      </c>
      <c r="D46" s="132">
        <v>3.4879368547068683E-2</v>
      </c>
      <c r="E46" s="133">
        <v>3.52253732205089E-2</v>
      </c>
      <c r="F46" s="133">
        <v>3.3769807553851408E-2</v>
      </c>
      <c r="G46" s="134">
        <v>3.4545402260633684E-2</v>
      </c>
    </row>
    <row r="47" spans="1:7" s="95" customFormat="1" x14ac:dyDescent="0.3">
      <c r="A47" s="135"/>
      <c r="B47" s="136" t="s">
        <v>44</v>
      </c>
      <c r="D47" s="137">
        <f>(D46-D45)/D45</f>
        <v>-1.148844989551609E-2</v>
      </c>
      <c r="E47" s="138">
        <f>(E46-E45)/E45</f>
        <v>-1.2442861058841422E-3</v>
      </c>
      <c r="F47" s="138">
        <f>(F46-F45)/F45</f>
        <v>-1.4566732180718765E-2</v>
      </c>
      <c r="G47" s="139">
        <f>(G46-G45)/G45</f>
        <v>-9.2636658199681168E-3</v>
      </c>
    </row>
    <row r="48" spans="1:7" s="95" customFormat="1" x14ac:dyDescent="0.3">
      <c r="A48" s="140" t="s">
        <v>22</v>
      </c>
      <c r="B48" s="141"/>
      <c r="D48" s="142"/>
      <c r="E48" s="142"/>
      <c r="F48" s="142"/>
      <c r="G48" s="142"/>
    </row>
    <row r="49" spans="1:4" x14ac:dyDescent="0.3">
      <c r="A49" s="140" t="s">
        <v>23</v>
      </c>
    </row>
    <row r="50" spans="1:4" x14ac:dyDescent="0.3">
      <c r="A50" s="140" t="s">
        <v>25</v>
      </c>
    </row>
    <row r="52" spans="1:4" x14ac:dyDescent="0.3">
      <c r="A52" s="143" t="s">
        <v>26</v>
      </c>
      <c r="B52" s="2"/>
      <c r="C52" s="1"/>
      <c r="D52" s="6"/>
    </row>
    <row r="53" spans="1:4" x14ac:dyDescent="0.3">
      <c r="A53" s="143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8CBF-6EE6-4FA6-BF0F-D0DFEEAD4292}">
  <sheetPr>
    <pageSetUpPr fitToPage="1"/>
  </sheetPr>
  <dimension ref="A1:S56"/>
  <sheetViews>
    <sheetView topLeftCell="A33" zoomScale="75" zoomScaleNormal="75" workbookViewId="0">
      <selection activeCell="D49" sqref="D49:L49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118.24814093630177</v>
      </c>
      <c r="E11" s="41">
        <v>114.50236123630178</v>
      </c>
      <c r="F11" s="42">
        <f>IF(D11="","",IF(E11="","",IF(D11=0,0,IF(E11=0,0,(E11-D11)/D11))))</f>
        <v>-3.1677281945749765E-2</v>
      </c>
      <c r="G11" s="43"/>
      <c r="H11" s="40">
        <v>114.16485914061634</v>
      </c>
      <c r="I11" s="41">
        <v>110.38536408106748</v>
      </c>
      <c r="J11" s="42">
        <f>IF(H11="","",IF(I11="","",IF(H11=0,0,IF(I11=0,0,(I11-H11)/H11))))</f>
        <v>-3.310559035415335E-2</v>
      </c>
      <c r="L11" s="40">
        <v>158.47427108839292</v>
      </c>
      <c r="M11" s="41">
        <v>146.07986535977446</v>
      </c>
      <c r="N11" s="42">
        <f>IF(L11="","",IF(M11="","",IF(L11=0,0,IF(M11=0,0,(M11-L11)/L11))))</f>
        <v>-7.8210839169628871E-2</v>
      </c>
      <c r="P11" s="40">
        <v>390.88727116531106</v>
      </c>
      <c r="Q11" s="41">
        <v>370.96759067714373</v>
      </c>
      <c r="R11" s="42">
        <f>IF(P11="","",IF(Q11="","",IF(P11=0,0,IF(Q11=0,0,(Q11-P11)/P11))))</f>
        <v>-5.0960166671027388E-2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118.24814093630177</v>
      </c>
      <c r="E12" s="41">
        <f>IF(E11="","",E11)</f>
        <v>114.50236123630178</v>
      </c>
      <c r="F12" s="42">
        <f>IF(D12="","",IF(E12="","",IF(D12=0,0,IF(E12=0,0,(E12-D12)/D12))))</f>
        <v>-3.1677281945749765E-2</v>
      </c>
      <c r="G12" s="43"/>
      <c r="H12" s="47">
        <f>IF(H11="","",H11)</f>
        <v>114.16485914061634</v>
      </c>
      <c r="I12" s="41">
        <f>IF(I11="","",I11)</f>
        <v>110.38536408106748</v>
      </c>
      <c r="J12" s="42">
        <f>IF(H12="","",IF(I12="","",IF(H12=0,0,IF(I12=0,0,(I12-H12)/H12))))</f>
        <v>-3.310559035415335E-2</v>
      </c>
      <c r="L12" s="47">
        <f>IF(L11="","",L11)</f>
        <v>158.47427108839292</v>
      </c>
      <c r="M12" s="41">
        <f>IF(M11="","",M11)</f>
        <v>146.07986535977446</v>
      </c>
      <c r="N12" s="42">
        <f>IF(L12="","",IF(M12="","",IF(L12=0,0,IF(M12=0,0,(M12-L12)/L12))))</f>
        <v>-7.8210839169628871E-2</v>
      </c>
      <c r="P12" s="47">
        <f>IF(P11="","",P11)</f>
        <v>390.88727116531106</v>
      </c>
      <c r="Q12" s="41">
        <f>IF(Q11="","",Q11)</f>
        <v>370.96759067714373</v>
      </c>
      <c r="R12" s="42">
        <f>IF(P12="","",IF(Q12="","",IF(P12=0,0,IF(Q12=0,0,(Q12-P12)/P12))))</f>
        <v>-5.0960166671027388E-2</v>
      </c>
    </row>
    <row r="13" spans="1:19" ht="15" customHeight="1" x14ac:dyDescent="0.3">
      <c r="A13" s="44"/>
      <c r="D13" s="47"/>
      <c r="E13" s="41"/>
      <c r="F13" s="42"/>
      <c r="G13" s="43"/>
      <c r="H13" s="47"/>
      <c r="I13" s="41"/>
      <c r="J13" s="42"/>
      <c r="L13" s="47"/>
      <c r="M13" s="41"/>
      <c r="N13" s="42"/>
      <c r="P13" s="47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159.49111114390337</v>
      </c>
      <c r="E14" s="41"/>
      <c r="F14" s="42" t="str">
        <f>IF(D14="","",IF(E14="","",IF(D14=0,0,IF(E14=0,0,(E14-D14)/D14))))</f>
        <v/>
      </c>
      <c r="G14" s="43"/>
      <c r="H14" s="40">
        <v>129.98104476219194</v>
      </c>
      <c r="I14" s="41"/>
      <c r="J14" s="42" t="str">
        <f>IF(H14="","",IF(I14="","",IF(H14=0,0,IF(I14=0,0,(I14-H14)/H14))))</f>
        <v/>
      </c>
      <c r="L14" s="40">
        <v>172.68856148031728</v>
      </c>
      <c r="M14" s="41"/>
      <c r="N14" s="42" t="str">
        <f>IF(L14="","",IF(M14="","",IF(L14=0,0,IF(M14=0,0,(M14-L14)/L14))))</f>
        <v/>
      </c>
      <c r="P14" s="40">
        <v>462.16071738641256</v>
      </c>
      <c r="Q14" s="41"/>
      <c r="R14" s="42" t="str">
        <f>IF(P14="","",IF(Q14="","",IF(P14=0,0,IF(Q14=0,0,(Q14-P14)/P14))))</f>
        <v/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277.73925208020512</v>
      </c>
      <c r="E15" s="41"/>
      <c r="F15" s="42" t="str">
        <f>IF(D15="","",IF(E15="","",IF(D15=0,0,IF(E15=0,0,(E15-D15)/D15))))</f>
        <v/>
      </c>
      <c r="G15" s="43"/>
      <c r="H15" s="47">
        <f>IF(H14="","",H14+H12)</f>
        <v>244.1459039028083</v>
      </c>
      <c r="I15" s="41"/>
      <c r="J15" s="42" t="str">
        <f>IF(H15="","",IF(I15="","",IF(H15=0,0,IF(I15=0,0,(I15-H15)/H15))))</f>
        <v/>
      </c>
      <c r="L15" s="47">
        <f>IF(L14="","",L14+L12)</f>
        <v>331.1628325687102</v>
      </c>
      <c r="M15" s="41"/>
      <c r="N15" s="42" t="str">
        <f>IF(L15="","",IF(M15="","",IF(L15=0,0,IF(M15=0,0,(M15-L15)/L15))))</f>
        <v/>
      </c>
      <c r="P15" s="47">
        <f>IF(P14="","",P14+P12)</f>
        <v>853.04798855172362</v>
      </c>
      <c r="Q15" s="41"/>
      <c r="R15" s="42" t="str">
        <f>IF(P15="","",IF(Q15="","",IF(P15=0,0,IF(Q15=0,0,(Q15-P15)/P15))))</f>
        <v/>
      </c>
    </row>
    <row r="16" spans="1:19" ht="15" customHeight="1" x14ac:dyDescent="0.3">
      <c r="A16" s="44"/>
      <c r="D16" s="47"/>
      <c r="E16" s="41"/>
      <c r="F16" s="42"/>
      <c r="G16" s="43"/>
      <c r="H16" s="47"/>
      <c r="I16" s="41"/>
      <c r="J16" s="42"/>
      <c r="L16" s="47"/>
      <c r="M16" s="41"/>
      <c r="N16" s="42"/>
      <c r="P16" s="47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203.44206261275929</v>
      </c>
      <c r="E17" s="41"/>
      <c r="F17" s="42" t="str">
        <f>IF(D17="","",IF(E17="","",IF(D17=0,0,IF(E17=0,0,(E17-D17)/D17))))</f>
        <v/>
      </c>
      <c r="G17" s="43"/>
      <c r="H17" s="40">
        <v>152.32419273950603</v>
      </c>
      <c r="I17" s="41"/>
      <c r="J17" s="42" t="str">
        <f>IF(H17="","",IF(I17="","",IF(H17=0,0,IF(I17=0,0,(I17-H17)/H17))))</f>
        <v/>
      </c>
      <c r="L17" s="40">
        <v>179.66834718998552</v>
      </c>
      <c r="M17" s="41"/>
      <c r="N17" s="42" t="str">
        <f>IF(L17="","",IF(M17="","",IF(L17=0,0,IF(M17=0,0,(M17-L17)/L17))))</f>
        <v/>
      </c>
      <c r="P17" s="40">
        <v>535.43460254225079</v>
      </c>
      <c r="Q17" s="41"/>
      <c r="R17" s="42" t="str">
        <f>IF(P17="","",IF(Q17="","",IF(P17=0,0,IF(Q17=0,0,(Q17-P17)/P17))))</f>
        <v/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481.18131469296441</v>
      </c>
      <c r="E18" s="41"/>
      <c r="F18" s="42" t="str">
        <f>IF(D18="","",IF(E18="","",IF(D18=0,0,IF(E18=0,0,(E18-D18)/D18))))</f>
        <v/>
      </c>
      <c r="G18" s="43"/>
      <c r="H18" s="47">
        <f>IF(H17="","",H17+H15)</f>
        <v>396.47009664231433</v>
      </c>
      <c r="I18" s="41"/>
      <c r="J18" s="42" t="str">
        <f>IF(H18="","",IF(I18="","",IF(H18=0,0,IF(I18=0,0,(I18-H18)/H18))))</f>
        <v/>
      </c>
      <c r="L18" s="47">
        <f>IF(L17="","",L17+L15)</f>
        <v>510.83117975869573</v>
      </c>
      <c r="M18" s="41"/>
      <c r="N18" s="42" t="str">
        <f>IF(L18="","",IF(M18="","",IF(L18=0,0,IF(M18=0,0,(M18-L18)/L18))))</f>
        <v/>
      </c>
      <c r="P18" s="47">
        <f>IF(P17="","",P17+P15)</f>
        <v>1388.4825910939744</v>
      </c>
      <c r="Q18" s="41"/>
      <c r="R18" s="42" t="str">
        <f>IF(P18="","",IF(Q18="","",IF(P18=0,0,IF(Q18=0,0,(Q18-P18)/P18))))</f>
        <v/>
      </c>
    </row>
    <row r="19" spans="1:18" ht="15" customHeight="1" x14ac:dyDescent="0.3">
      <c r="A19" s="44"/>
      <c r="D19" s="47"/>
      <c r="E19" s="41"/>
      <c r="F19" s="42"/>
      <c r="G19" s="43"/>
      <c r="H19" s="47"/>
      <c r="I19" s="41"/>
      <c r="J19" s="42"/>
      <c r="L19" s="47"/>
      <c r="M19" s="41"/>
      <c r="N19" s="42"/>
      <c r="P19" s="47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231.84288601105834</v>
      </c>
      <c r="E20" s="41"/>
      <c r="F20" s="42" t="str">
        <f>IF(D20="","",IF(E20="","",IF(D20=0,0,IF(E20=0,0,(E20-D20)/D20))))</f>
        <v/>
      </c>
      <c r="G20" s="43"/>
      <c r="H20" s="40">
        <v>166.08098620240014</v>
      </c>
      <c r="I20" s="41"/>
      <c r="J20" s="42" t="str">
        <f>IF(H20="","",IF(I20="","",IF(H20=0,0,IF(I20=0,0,(I20-H20)/H20))))</f>
        <v/>
      </c>
      <c r="L20" s="40">
        <v>195.90744538269257</v>
      </c>
      <c r="M20" s="41"/>
      <c r="N20" s="42" t="str">
        <f>IF(L20="","",IF(M20="","",IF(L20=0,0,IF(M20=0,0,(M20-L20)/L20))))</f>
        <v/>
      </c>
      <c r="P20" s="40">
        <v>593.83131759615105</v>
      </c>
      <c r="Q20" s="41"/>
      <c r="R20" s="42" t="str">
        <f>IF(P20="","",IF(Q20="","",IF(P20=0,0,IF(Q20=0,0,(Q20-P20)/P20))))</f>
        <v/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713.02420070402275</v>
      </c>
      <c r="E21" s="41"/>
      <c r="F21" s="42" t="str">
        <f>IF(D21="","",IF(E21="","",IF(D21=0,0,IF(E21=0,0,(E21-D21)/D21))))</f>
        <v/>
      </c>
      <c r="G21" s="43"/>
      <c r="H21" s="47">
        <f>IF(H20="","",H20+H18)</f>
        <v>562.55108284471453</v>
      </c>
      <c r="I21" s="41"/>
      <c r="J21" s="42" t="str">
        <f>IF(H21="","",IF(I21="","",IF(H21=0,0,IF(I21=0,0,(I21-H21)/H21))))</f>
        <v/>
      </c>
      <c r="L21" s="47">
        <f>IF(L20="","",L20+L18)</f>
        <v>706.7386251413883</v>
      </c>
      <c r="M21" s="41"/>
      <c r="N21" s="42" t="str">
        <f>IF(L21="","",IF(M21="","",IF(L21=0,0,IF(M21=0,0,(M21-L21)/L21))))</f>
        <v/>
      </c>
      <c r="P21" s="47">
        <f>IF(P20="","",P20+P18)</f>
        <v>1982.3139086901256</v>
      </c>
      <c r="Q21" s="41"/>
      <c r="R21" s="42" t="str">
        <f>IF(P21="","",IF(Q21="","",IF(P21=0,0,IF(Q21=0,0,(Q21-P21)/P21))))</f>
        <v/>
      </c>
    </row>
    <row r="22" spans="1:18" ht="15" customHeight="1" x14ac:dyDescent="0.3">
      <c r="A22" s="44"/>
      <c r="D22" s="47"/>
      <c r="E22" s="41"/>
      <c r="F22" s="42"/>
      <c r="G22" s="43"/>
      <c r="H22" s="47"/>
      <c r="I22" s="41"/>
      <c r="J22" s="42"/>
      <c r="L22" s="47"/>
      <c r="M22" s="41"/>
      <c r="N22" s="42"/>
      <c r="P22" s="47"/>
      <c r="Q22" s="41"/>
      <c r="R22" s="42"/>
    </row>
    <row r="23" spans="1:18" ht="15" customHeight="1" x14ac:dyDescent="0.3">
      <c r="A23" s="37" t="s">
        <v>12</v>
      </c>
      <c r="B23" s="38"/>
      <c r="C23" s="48"/>
      <c r="D23" s="47">
        <v>217.95850666204717</v>
      </c>
      <c r="E23" s="41"/>
      <c r="F23" s="42" t="str">
        <f>IF(D23="","",IF(E23="","",IF(D23=0,0,IF(E23=0,0,(E23-D23)/D23))))</f>
        <v/>
      </c>
      <c r="G23" s="43"/>
      <c r="H23" s="47">
        <v>155.86437122661729</v>
      </c>
      <c r="I23" s="41"/>
      <c r="J23" s="42" t="str">
        <f>IF(H23="","",IF(I23="","",IF(H23=0,0,IF(I23=0,0,(I23-H23)/H23))))</f>
        <v/>
      </c>
      <c r="L23" s="47">
        <v>181.14408956658718</v>
      </c>
      <c r="M23" s="41"/>
      <c r="N23" s="42" t="str">
        <f>IF(L23="","",IF(M23="","",IF(L23=0,0,IF(M23=0,0,(M23-L23)/L23))))</f>
        <v/>
      </c>
      <c r="P23" s="47">
        <v>554.96696745525173</v>
      </c>
      <c r="Q23" s="41"/>
      <c r="R23" s="42" t="str">
        <f>IF(P23="","",IF(Q23="","",IF(P23=0,0,IF(Q23=0,0,(Q23-P23)/P23))))</f>
        <v/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930.98270736606992</v>
      </c>
      <c r="E24" s="41"/>
      <c r="F24" s="42" t="str">
        <f>IF(D24="","",IF(E24="","",IF(D24=0,0,IF(E24=0,0,(E24-D24)/D24))))</f>
        <v/>
      </c>
      <c r="G24" s="43"/>
      <c r="H24" s="47">
        <f>IF(H23="","",H23+H21)</f>
        <v>718.41545407133185</v>
      </c>
      <c r="I24" s="41"/>
      <c r="J24" s="42" t="str">
        <f>IF(H24="","",IF(I24="","",IF(H24=0,0,IF(I24=0,0,(I24-H24)/H24))))</f>
        <v/>
      </c>
      <c r="L24" s="47">
        <f>IF(L23="","",L23+L21)</f>
        <v>887.88271470797554</v>
      </c>
      <c r="M24" s="41"/>
      <c r="N24" s="42" t="str">
        <f>IF(L24="","",IF(M24="","",IF(L24=0,0,IF(M24=0,0,(M24-L24)/L24))))</f>
        <v/>
      </c>
      <c r="P24" s="47">
        <f>IF(P23="","",P23+P21)</f>
        <v>2537.2808761453771</v>
      </c>
      <c r="Q24" s="41"/>
      <c r="R24" s="42" t="str">
        <f>IF(P24="","",IF(Q24="","",IF(P24=0,0,IF(Q24=0,0,(Q24-P24)/P24))))</f>
        <v/>
      </c>
    </row>
    <row r="25" spans="1:18" ht="15" customHeight="1" x14ac:dyDescent="0.3">
      <c r="A25" s="44"/>
      <c r="D25" s="47"/>
      <c r="E25" s="41"/>
      <c r="F25" s="42"/>
      <c r="G25" s="43"/>
      <c r="H25" s="47"/>
      <c r="I25" s="41"/>
      <c r="J25" s="42"/>
      <c r="L25" s="47"/>
      <c r="M25" s="41"/>
      <c r="N25" s="42"/>
      <c r="P25" s="47"/>
      <c r="Q25" s="41"/>
      <c r="R25" s="42"/>
    </row>
    <row r="26" spans="1:18" ht="15" customHeight="1" x14ac:dyDescent="0.3">
      <c r="A26" s="37" t="s">
        <v>13</v>
      </c>
      <c r="B26" s="38"/>
      <c r="C26" s="48"/>
      <c r="D26" s="47">
        <v>194.90126564765271</v>
      </c>
      <c r="E26" s="41"/>
      <c r="F26" s="42" t="str">
        <f>IF(D26="","",IF(E26="","",IF(D26=0,0,IF(E26=0,0,(E26-D26)/D26))))</f>
        <v/>
      </c>
      <c r="G26" s="43"/>
      <c r="H26" s="47">
        <v>146.09404492940902</v>
      </c>
      <c r="I26" s="41"/>
      <c r="J26" s="42" t="str">
        <f>IF(H26="","",IF(I26="","",IF(H26=0,0,IF(I26=0,0,(I26-H26)/H26))))</f>
        <v/>
      </c>
      <c r="L26" s="47">
        <v>162.75778574988246</v>
      </c>
      <c r="M26" s="41"/>
      <c r="N26" s="42" t="str">
        <f>IF(L26="","",IF(M26="","",IF(L26=0,0,IF(M26=0,0,(M26-L26)/L26))))</f>
        <v/>
      </c>
      <c r="P26" s="47">
        <v>503.75309632694416</v>
      </c>
      <c r="Q26" s="41"/>
      <c r="R26" s="42" t="str">
        <f>IF(P26="","",IF(Q26="","",IF(P26=0,0,IF(Q26=0,0,(Q26-P26)/P26))))</f>
        <v/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1125.8839730137227</v>
      </c>
      <c r="E27" s="41"/>
      <c r="F27" s="42" t="str">
        <f>IF(D27="","",IF(E27="","",IF(D27=0,0,IF(E27=0,0,(E27-D27)/D27))))</f>
        <v/>
      </c>
      <c r="G27" s="43"/>
      <c r="H27" s="47">
        <f>IF(H26="","",H26+H24)</f>
        <v>864.5094990007409</v>
      </c>
      <c r="I27" s="41"/>
      <c r="J27" s="42" t="str">
        <f>IF(H27="","",IF(I27="","",IF(H27=0,0,IF(I27=0,0,(I27-H27)/H27))))</f>
        <v/>
      </c>
      <c r="L27" s="47">
        <f>IF(L26="","",L26+L24)</f>
        <v>1050.640500457858</v>
      </c>
      <c r="M27" s="41"/>
      <c r="N27" s="42" t="str">
        <f>IF(L27="","",IF(M27="","",IF(L27=0,0,IF(M27=0,0,(M27-L27)/L27))))</f>
        <v/>
      </c>
      <c r="P27" s="47">
        <f>IF(P26="","",P26+P24)</f>
        <v>3041.0339724723212</v>
      </c>
      <c r="Q27" s="41"/>
      <c r="R27" s="42" t="str">
        <f>IF(P27="","",IF(Q27="","",IF(P27=0,0,IF(Q27=0,0,(Q27-P27)/P27))))</f>
        <v/>
      </c>
    </row>
    <row r="28" spans="1:18" ht="15" customHeight="1" x14ac:dyDescent="0.3">
      <c r="A28" s="44"/>
      <c r="D28" s="47"/>
      <c r="E28" s="41"/>
      <c r="F28" s="42"/>
      <c r="G28" s="43"/>
      <c r="H28" s="47"/>
      <c r="I28" s="41"/>
      <c r="J28" s="42"/>
      <c r="L28" s="47"/>
      <c r="M28" s="41"/>
      <c r="N28" s="42"/>
      <c r="P28" s="47"/>
      <c r="Q28" s="41"/>
      <c r="R28" s="42"/>
    </row>
    <row r="29" spans="1:18" ht="15" customHeight="1" x14ac:dyDescent="0.3">
      <c r="A29" s="37" t="s">
        <v>14</v>
      </c>
      <c r="B29" s="38"/>
      <c r="C29" s="48"/>
      <c r="D29" s="47">
        <v>162.29037091713133</v>
      </c>
      <c r="E29" s="41"/>
      <c r="F29" s="42" t="str">
        <f>IF(D29="","",IF(E29="","",IF(D29=0,0,IF(E29=0,0,(E29-D29)/D29))))</f>
        <v/>
      </c>
      <c r="G29" s="43"/>
      <c r="H29" s="47">
        <v>133.19212082639888</v>
      </c>
      <c r="I29" s="41"/>
      <c r="J29" s="42" t="str">
        <f>IF(H29="","",IF(I29="","",IF(H29=0,0,IF(I29=0,0,(I29-H29)/H29))))</f>
        <v/>
      </c>
      <c r="L29" s="47">
        <v>135.98819544132303</v>
      </c>
      <c r="M29" s="41"/>
      <c r="N29" s="42" t="str">
        <f>IF(L29="","",IF(M29="","",IF(L29=0,0,IF(M29=0,0,(M29-L29)/L29))))</f>
        <v/>
      </c>
      <c r="P29" s="47">
        <v>431.4706871848532</v>
      </c>
      <c r="Q29" s="41"/>
      <c r="R29" s="42" t="str">
        <f>IF(P29="","",IF(Q29="","",IF(P29=0,0,IF(Q29=0,0,(Q29-P29)/P29))))</f>
        <v/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1288.1743439308539</v>
      </c>
      <c r="E30" s="41"/>
      <c r="F30" s="42" t="str">
        <f>IF(D30="","",IF(E30="","",IF(D30=0,0,IF(E30=0,0,(E30-D30)/D30))))</f>
        <v/>
      </c>
      <c r="G30" s="43"/>
      <c r="H30" s="47">
        <f>IF(H29="","",H29+H27)</f>
        <v>997.70161982713978</v>
      </c>
      <c r="I30" s="41"/>
      <c r="J30" s="42" t="str">
        <f>IF(H30="","",IF(I30="","",IF(H30=0,0,IF(I30=0,0,(I30-H30)/H30))))</f>
        <v/>
      </c>
      <c r="L30" s="47">
        <f>IF(L29="","",L29+L27)</f>
        <v>1186.6286958991811</v>
      </c>
      <c r="M30" s="41"/>
      <c r="N30" s="42" t="str">
        <f>IF(L30="","",IF(M30="","",IF(L30=0,0,IF(M30=0,0,(M30-L30)/L30))))</f>
        <v/>
      </c>
      <c r="P30" s="47">
        <f>IF(P29="","",P29+P27)</f>
        <v>3472.5046596571747</v>
      </c>
      <c r="Q30" s="41"/>
      <c r="R30" s="42" t="str">
        <f>IF(P30="","",IF(Q30="","",IF(P30=0,0,IF(Q30=0,0,(Q30-P30)/P30))))</f>
        <v/>
      </c>
    </row>
    <row r="31" spans="1:18" ht="15" customHeight="1" x14ac:dyDescent="0.3">
      <c r="A31" s="44"/>
      <c r="D31" s="47"/>
      <c r="E31" s="41"/>
      <c r="F31" s="42"/>
      <c r="G31" s="43"/>
      <c r="H31" s="47"/>
      <c r="I31" s="41"/>
      <c r="J31" s="42"/>
      <c r="L31" s="47"/>
      <c r="M31" s="41"/>
      <c r="N31" s="42"/>
      <c r="P31" s="47"/>
      <c r="Q31" s="41"/>
      <c r="R31" s="42"/>
    </row>
    <row r="32" spans="1:18" ht="15" customHeight="1" x14ac:dyDescent="0.3">
      <c r="A32" s="37" t="s">
        <v>15</v>
      </c>
      <c r="B32" s="38"/>
      <c r="C32" s="48"/>
      <c r="D32" s="47">
        <v>125.57709149694168</v>
      </c>
      <c r="E32" s="41"/>
      <c r="F32" s="42" t="str">
        <f>IF(D32="","",IF(E32="","",IF(D32=0,0,IF(E32=0,0,(E32-D32)/D32))))</f>
        <v/>
      </c>
      <c r="G32" s="43"/>
      <c r="H32" s="47">
        <v>104.81695393979878</v>
      </c>
      <c r="I32" s="41"/>
      <c r="J32" s="42" t="str">
        <f>IF(H32="","",IF(I32="","",IF(H32=0,0,IF(I32=0,0,(I32-H32)/H32))))</f>
        <v/>
      </c>
      <c r="L32" s="47">
        <v>105.4959643880461</v>
      </c>
      <c r="M32" s="41"/>
      <c r="N32" s="42" t="str">
        <f>IF(L32="","",IF(M32="","",IF(L32=0,0,IF(M32=0,0,(M32-L32)/L32))))</f>
        <v/>
      </c>
      <c r="P32" s="47">
        <v>335.89000982478655</v>
      </c>
      <c r="Q32" s="41"/>
      <c r="R32" s="42" t="str">
        <f>IF(P32="","",IF(Q32="","",IF(P32=0,0,IF(Q32=0,0,(Q32-P32)/P32))))</f>
        <v/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1413.7514354277955</v>
      </c>
      <c r="E33" s="41"/>
      <c r="F33" s="42" t="str">
        <f>IF(D33="","",IF(E33="","",IF(D33=0,0,IF(E33=0,0,(E33-D33)/D33))))</f>
        <v/>
      </c>
      <c r="G33" s="43"/>
      <c r="H33" s="47">
        <f>IF(H32="","",H32+H30)</f>
        <v>1102.5185737669385</v>
      </c>
      <c r="I33" s="41"/>
      <c r="J33" s="42" t="str">
        <f>IF(H33="","",IF(I33="","",IF(H33=0,0,IF(I33=0,0,(I33-H33)/H33))))</f>
        <v/>
      </c>
      <c r="L33" s="47">
        <f>IF(L32="","",L32+L30)</f>
        <v>1292.1246602872272</v>
      </c>
      <c r="M33" s="41"/>
      <c r="N33" s="42" t="str">
        <f>IF(L33="","",IF(M33="","",IF(L33=0,0,IF(M33=0,0,(M33-L33)/L33))))</f>
        <v/>
      </c>
      <c r="P33" s="47">
        <f>IF(P32="","",P32+P30)</f>
        <v>3808.394669481961</v>
      </c>
      <c r="Q33" s="41"/>
      <c r="R33" s="42" t="str">
        <f>IF(P33="","",IF(Q33="","",IF(P33=0,0,IF(Q33=0,0,(Q33-P33)/P33))))</f>
        <v/>
      </c>
    </row>
    <row r="34" spans="1:19" ht="15" customHeight="1" x14ac:dyDescent="0.3">
      <c r="A34" s="44"/>
      <c r="D34" s="47"/>
      <c r="E34" s="41"/>
      <c r="F34" s="42"/>
      <c r="G34" s="43"/>
      <c r="H34" s="47"/>
      <c r="I34" s="41"/>
      <c r="J34" s="42"/>
      <c r="L34" s="47"/>
      <c r="M34" s="41"/>
      <c r="N34" s="42"/>
      <c r="P34" s="47"/>
      <c r="Q34" s="41"/>
      <c r="R34" s="42"/>
    </row>
    <row r="35" spans="1:19" ht="15" customHeight="1" x14ac:dyDescent="0.3">
      <c r="A35" s="37" t="s">
        <v>16</v>
      </c>
      <c r="B35" s="38"/>
      <c r="C35" s="48"/>
      <c r="D35" s="47">
        <v>132.06741224151682</v>
      </c>
      <c r="E35" s="41"/>
      <c r="F35" s="42" t="str">
        <f>IF(D35="","",IF(E35="","",IF(D35=0,0,IF(E35=0,0,(E35-D35)/D35))))</f>
        <v/>
      </c>
      <c r="G35" s="43"/>
      <c r="H35" s="47">
        <v>108.19911228319665</v>
      </c>
      <c r="I35" s="41"/>
      <c r="J35" s="42" t="str">
        <f>IF(H35="","",IF(I35="","",IF(H35=0,0,IF(I35=0,0,(I35-H35)/H35))))</f>
        <v/>
      </c>
      <c r="L35" s="47">
        <v>105.73662007436269</v>
      </c>
      <c r="M35" s="41"/>
      <c r="N35" s="42" t="str">
        <f>IF(L35="","",IF(M35="","",IF(L35=0,0,IF(M35=0,0,(M35-L35)/L35))))</f>
        <v/>
      </c>
      <c r="P35" s="47">
        <v>346.00314459907617</v>
      </c>
      <c r="Q35" s="41"/>
      <c r="R35" s="42" t="str">
        <f>IF(P35="","",IF(Q35="","",IF(P35=0,0,IF(Q35=0,0,(Q35-P35)/P35))))</f>
        <v/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1545.8188476693124</v>
      </c>
      <c r="E36" s="41"/>
      <c r="F36" s="42" t="str">
        <f>IF(D36="","",IF(E36="","",IF(D36=0,0,IF(E36=0,0,(E36-D36)/D36))))</f>
        <v/>
      </c>
      <c r="G36" s="43"/>
      <c r="H36" s="47">
        <f>IF(H35="","",H35+H33)</f>
        <v>1210.7176860501352</v>
      </c>
      <c r="I36" s="41"/>
      <c r="J36" s="42" t="str">
        <f>IF(H36="","",IF(I36="","",IF(H36=0,0,IF(I36=0,0,(I36-H36)/H36))))</f>
        <v/>
      </c>
      <c r="L36" s="47">
        <f>IF(L35="","",L35+L33)</f>
        <v>1397.8612803615899</v>
      </c>
      <c r="M36" s="41"/>
      <c r="N36" s="42" t="str">
        <f>IF(L36="","",IF(M36="","",IF(L36=0,0,IF(M36=0,0,(M36-L36)/L36))))</f>
        <v/>
      </c>
      <c r="P36" s="47">
        <f>IF(P35="","",P35+P33)</f>
        <v>4154.3978140810368</v>
      </c>
      <c r="Q36" s="41"/>
      <c r="R36" s="42" t="str">
        <f>IF(P36="","",IF(Q36="","",IF(P36=0,0,IF(Q36=0,0,(Q36-P36)/P36))))</f>
        <v/>
      </c>
    </row>
    <row r="37" spans="1:19" ht="15" customHeight="1" x14ac:dyDescent="0.3">
      <c r="A37" s="44"/>
      <c r="D37" s="47"/>
      <c r="E37" s="41"/>
      <c r="F37" s="42"/>
      <c r="G37" s="43"/>
      <c r="H37" s="47"/>
      <c r="I37" s="41"/>
      <c r="J37" s="42"/>
      <c r="L37" s="47"/>
      <c r="M37" s="41"/>
      <c r="N37" s="42"/>
      <c r="P37" s="47"/>
      <c r="Q37" s="41"/>
      <c r="R37" s="42"/>
    </row>
    <row r="38" spans="1:19" ht="15" customHeight="1" x14ac:dyDescent="0.3">
      <c r="A38" s="37" t="s">
        <v>17</v>
      </c>
      <c r="B38" s="38"/>
      <c r="C38" s="48"/>
      <c r="D38" s="47">
        <v>134.25265929811872</v>
      </c>
      <c r="E38" s="41"/>
      <c r="F38" s="42" t="str">
        <f>IF(D38="","",IF(E38="","",IF(D38=0,0,IF(E38=0,0,(E38-D38)/D38))))</f>
        <v/>
      </c>
      <c r="G38" s="43"/>
      <c r="H38" s="47">
        <v>117.21665783121193</v>
      </c>
      <c r="I38" s="41"/>
      <c r="J38" s="42" t="str">
        <f>IF(H38="","",IF(I38="","",IF(H38=0,0,IF(I38=0,0,(I38-H38)/H38))))</f>
        <v/>
      </c>
      <c r="L38" s="47">
        <v>106.31695755451634</v>
      </c>
      <c r="M38" s="41"/>
      <c r="N38" s="42" t="str">
        <f>IF(L38="","",IF(M38="","",IF(L38=0,0,IF(M38=0,0,(M38-L38)/L38))))</f>
        <v/>
      </c>
      <c r="P38" s="47">
        <v>357.78627468384695</v>
      </c>
      <c r="Q38" s="41"/>
      <c r="R38" s="42" t="str">
        <f>IF(P38="","",IF(Q38="","",IF(P38=0,0,IF(Q38=0,0,(Q38-P38)/P38))))</f>
        <v/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1680.0715069674311</v>
      </c>
      <c r="E39" s="41"/>
      <c r="F39" s="42" t="str">
        <f>IF(D39="","",IF(E39="","",IF(D39=0,0,IF(E39=0,0,(E39-D39)/D39))))</f>
        <v/>
      </c>
      <c r="G39" s="43"/>
      <c r="H39" s="47">
        <f>IF(H38="","",H38+H36)</f>
        <v>1327.9343438813471</v>
      </c>
      <c r="I39" s="41"/>
      <c r="J39" s="42" t="str">
        <f>IF(H39="","",IF(I39="","",IF(H39=0,0,IF(I39=0,0,(I39-H39)/H39))))</f>
        <v/>
      </c>
      <c r="L39" s="47">
        <f>IF(L38="","",L38+L36)</f>
        <v>1504.1782379161064</v>
      </c>
      <c r="M39" s="41"/>
      <c r="N39" s="42" t="str">
        <f>IF(L39="","",IF(M39="","",IF(L39=0,0,IF(M39=0,0,(M39-L39)/L39))))</f>
        <v/>
      </c>
      <c r="P39" s="47">
        <f>IF(P38="","",P38+P36)</f>
        <v>4512.1840887648841</v>
      </c>
      <c r="Q39" s="41"/>
      <c r="R39" s="42" t="str">
        <f>IF(P39="","",IF(Q39="","",IF(P39=0,0,IF(Q39=0,0,(Q39-P39)/P39))))</f>
        <v/>
      </c>
    </row>
    <row r="40" spans="1:19" ht="15" customHeight="1" x14ac:dyDescent="0.3">
      <c r="A40" s="44"/>
      <c r="D40" s="47"/>
      <c r="E40" s="41"/>
      <c r="F40" s="42"/>
      <c r="G40" s="43"/>
      <c r="H40" s="47"/>
      <c r="I40" s="41"/>
      <c r="J40" s="42"/>
      <c r="L40" s="47"/>
      <c r="M40" s="41"/>
      <c r="N40" s="42"/>
      <c r="P40" s="47"/>
      <c r="Q40" s="41"/>
      <c r="R40" s="42"/>
    </row>
    <row r="41" spans="1:19" ht="15" customHeight="1" x14ac:dyDescent="0.3">
      <c r="A41" s="37" t="s">
        <v>18</v>
      </c>
      <c r="B41" s="38"/>
      <c r="C41" s="48"/>
      <c r="D41" s="47">
        <v>134.04285196283632</v>
      </c>
      <c r="E41" s="41"/>
      <c r="F41" s="42" t="str">
        <f>IF(D41="","",IF(E41="","",IF(D41=0,0,IF(E41=0,0,(E41-D41)/D41))))</f>
        <v/>
      </c>
      <c r="G41" s="43"/>
      <c r="H41" s="47">
        <v>131.61407869070695</v>
      </c>
      <c r="I41" s="41"/>
      <c r="J41" s="42" t="str">
        <f>IF(H41="","",IF(I41="","",IF(H41=0,0,IF(I41=0,0,(I41-H41)/H41))))</f>
        <v/>
      </c>
      <c r="L41" s="47">
        <v>121.71618671697678</v>
      </c>
      <c r="M41" s="41"/>
      <c r="N41" s="42" t="str">
        <f>IF(L41="","",IF(M41="","",IF(L41=0,0,IF(M41=0,0,(M41-L41)/L41))))</f>
        <v/>
      </c>
      <c r="P41" s="47">
        <v>387.37311737052005</v>
      </c>
      <c r="Q41" s="41"/>
      <c r="R41" s="42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1814.1143589302674</v>
      </c>
      <c r="E42" s="41"/>
      <c r="F42" s="42" t="str">
        <f>IF(D42="","",IF(E42="","",IF(D42=0,0,IF(E42=0,0,(E42-D42)/D42))))</f>
        <v/>
      </c>
      <c r="G42" s="43"/>
      <c r="H42" s="47">
        <f>IF(H41="","",H41+H39)</f>
        <v>1459.5484225720541</v>
      </c>
      <c r="I42" s="41"/>
      <c r="J42" s="42" t="str">
        <f>IF(H42="","",IF(I42="","",IF(H42=0,0,IF(I42=0,0,(I42-H42)/H42))))</f>
        <v/>
      </c>
      <c r="L42" s="47">
        <f>IF(L41="","",L41+L39)</f>
        <v>1625.8944246330832</v>
      </c>
      <c r="M42" s="41"/>
      <c r="N42" s="42" t="str">
        <f>IF(L42="","",IF(M42="","",IF(L42=0,0,IF(M42=0,0,(M42-L42)/L42))))</f>
        <v/>
      </c>
      <c r="P42" s="47">
        <f>IF(P41="","",P41+P39)</f>
        <v>4899.5572061354042</v>
      </c>
      <c r="Q42" s="41"/>
      <c r="R42" s="42" t="str">
        <f>IF(P42="","",IF(Q42="","",IF(P42=0,0,IF(Q42=0,0,(Q42-P42)/P42))))</f>
        <v/>
      </c>
    </row>
    <row r="43" spans="1:19" ht="15" customHeight="1" x14ac:dyDescent="0.3">
      <c r="A43" s="44"/>
      <c r="D43" s="47"/>
      <c r="E43" s="41"/>
      <c r="F43" s="42"/>
      <c r="G43" s="43"/>
      <c r="H43" s="47"/>
      <c r="I43" s="41"/>
      <c r="J43" s="42"/>
      <c r="L43" s="47"/>
      <c r="M43" s="41"/>
      <c r="N43" s="42"/>
      <c r="P43" s="47"/>
      <c r="Q43" s="41"/>
      <c r="R43" s="42"/>
    </row>
    <row r="44" spans="1:19" ht="15" customHeight="1" x14ac:dyDescent="0.3">
      <c r="A44" s="37" t="s">
        <v>19</v>
      </c>
      <c r="B44" s="38"/>
      <c r="C44" s="48"/>
      <c r="D44" s="47">
        <v>115.76609039615548</v>
      </c>
      <c r="E44" s="41"/>
      <c r="F44" s="42" t="str">
        <f>IF(D44="","",IF(E44="","",IF(D44=0,0,IF(E44=0,0,(E44-D44)/D44))))</f>
        <v/>
      </c>
      <c r="G44" s="43"/>
      <c r="H44" s="47">
        <v>119.82410401702045</v>
      </c>
      <c r="I44" s="41"/>
      <c r="J44" s="42" t="str">
        <f>IF(H44="","",IF(I44="","",IF(H44=0,0,IF(I44=0,0,(I44-H44)/H44))))</f>
        <v/>
      </c>
      <c r="L44" s="47">
        <v>130.54444832556158</v>
      </c>
      <c r="M44" s="41"/>
      <c r="N44" s="42" t="str">
        <f>IF(L44="","",IF(M44="","",IF(L44=0,0,IF(M44=0,0,(M44-L44)/L44))))</f>
        <v/>
      </c>
      <c r="P44" s="47">
        <v>366.13464273873751</v>
      </c>
      <c r="Q44" s="41"/>
      <c r="R44" s="42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1929.8804493264229</v>
      </c>
      <c r="E45" s="41"/>
      <c r="F45" s="42" t="str">
        <f>IF(D45="","",IF(E45="","",IF(D45=0,0,IF(E45=0,0,(E45-D45)/D45))))</f>
        <v/>
      </c>
      <c r="G45" s="43"/>
      <c r="H45" s="47">
        <f>IF(H44="","",H44+H42)</f>
        <v>1579.3725265890746</v>
      </c>
      <c r="I45" s="41"/>
      <c r="J45" s="42" t="str">
        <f>IF(H45="","",IF(I45="","",IF(H45=0,0,IF(I45=0,0,(I45-H45)/H45))))</f>
        <v/>
      </c>
      <c r="L45" s="47">
        <f>IF(L44="","",L44+L42)</f>
        <v>1756.4388729586449</v>
      </c>
      <c r="M45" s="41"/>
      <c r="N45" s="42" t="str">
        <f>IF(L45="","",IF(M45="","",IF(L45=0,0,IF(M45=0,0,(M45-L45)/L45))))</f>
        <v/>
      </c>
      <c r="P45" s="47">
        <f>IF(P44="","",P44+P42)</f>
        <v>5265.6918488741412</v>
      </c>
      <c r="Q45" s="41"/>
      <c r="R45" s="42" t="str">
        <f>IF(P45="","",IF(Q45="","",IF(P45=0,0,IF(Q45=0,0,(Q45-P45)/P45))))</f>
        <v/>
      </c>
    </row>
    <row r="46" spans="1:19" x14ac:dyDescent="0.3">
      <c r="D46" s="49"/>
      <c r="F46" s="50"/>
      <c r="H46" s="51"/>
      <c r="J46" s="50"/>
      <c r="L46" s="51"/>
      <c r="N46" s="50"/>
      <c r="P46" s="51"/>
      <c r="R46" s="50"/>
    </row>
    <row r="47" spans="1:19" s="59" customFormat="1" ht="24" customHeight="1" x14ac:dyDescent="0.3">
      <c r="A47" s="52" t="s">
        <v>20</v>
      </c>
      <c r="B47" s="53"/>
      <c r="C47" s="54"/>
      <c r="D47" s="55">
        <f>D45</f>
        <v>1929.8804493264229</v>
      </c>
      <c r="E47" s="56"/>
      <c r="F47" s="57" t="str">
        <f>IF(D47="","",IF(E47="","",IF(D47=0,0,IF(E47=0,0,(E47-D47)/D47))))</f>
        <v/>
      </c>
      <c r="G47" s="58"/>
      <c r="H47" s="55">
        <f>H45</f>
        <v>1579.3725265890746</v>
      </c>
      <c r="I47" s="55"/>
      <c r="J47" s="57" t="str">
        <f>IF(H47="","",IF(I47="","",IF(H47=0,0,IF(I47=0,0,(I47-H47)/H47))))</f>
        <v/>
      </c>
      <c r="K47" s="58"/>
      <c r="L47" s="55">
        <f>L45</f>
        <v>1756.4388729586449</v>
      </c>
      <c r="M47" s="55"/>
      <c r="N47" s="57" t="str">
        <f>IF(L47="","",IF(M47="","",IF(L47=0,0,IF(M47=0,0,(M47-L47)/L47))))</f>
        <v/>
      </c>
      <c r="O47" s="58"/>
      <c r="P47" s="55">
        <f>P45</f>
        <v>5265.6918488741412</v>
      </c>
      <c r="Q47" s="55"/>
      <c r="R47" s="57" t="str">
        <f>IF(P47="","",IF(Q47="","",IF(P47=0,0,IF(Q47=0,0,(Q47-P47)/P47))))</f>
        <v/>
      </c>
      <c r="S47" s="58"/>
    </row>
    <row r="48" spans="1:19" x14ac:dyDescent="0.3">
      <c r="D48" s="60"/>
      <c r="E48" s="61"/>
      <c r="F48" s="62"/>
      <c r="G48" s="2"/>
      <c r="H48" s="60"/>
      <c r="I48" s="61"/>
      <c r="J48" s="62"/>
      <c r="K48" s="2"/>
      <c r="L48" s="60"/>
      <c r="M48" s="61"/>
      <c r="N48" s="62"/>
      <c r="O48" s="2"/>
      <c r="P48" s="60"/>
      <c r="Q48" s="61"/>
      <c r="R48" s="62"/>
      <c r="S48" s="2"/>
    </row>
    <row r="49" spans="1:19" s="69" customFormat="1" ht="24.75" customHeight="1" x14ac:dyDescent="0.3">
      <c r="A49" s="63" t="s">
        <v>21</v>
      </c>
      <c r="B49" s="64"/>
      <c r="C49" s="65"/>
      <c r="D49" s="66">
        <f>IF(D47="","",(D47/P47))</f>
        <v>0.3665008330745847</v>
      </c>
      <c r="E49" s="66" t="str">
        <f>IF(E47="","",(E47/Q47))</f>
        <v/>
      </c>
      <c r="F49" s="67"/>
      <c r="G49" s="68"/>
      <c r="H49" s="66">
        <f>IF(H47="","",(H47/P47))</f>
        <v>0.29993637529829259</v>
      </c>
      <c r="I49" s="66" t="str">
        <f>IF(I47="","",(I47/Q47))</f>
        <v/>
      </c>
      <c r="J49" s="67"/>
      <c r="K49" s="68"/>
      <c r="L49" s="66">
        <f>IF(L47="","",(L47/P47))</f>
        <v>0.33356279162712293</v>
      </c>
      <c r="M49" s="66" t="str">
        <f>IF(M47="","",(M47/Q47))</f>
        <v/>
      </c>
      <c r="N49" s="67"/>
      <c r="O49" s="68"/>
      <c r="P49" s="66">
        <f>IF(P47="","",(P47/P47))</f>
        <v>1</v>
      </c>
      <c r="Q49" s="66" t="str">
        <f>IF(Q47="","",(Q47/Q47))</f>
        <v/>
      </c>
      <c r="R49" s="67"/>
      <c r="S49" s="68"/>
    </row>
    <row r="50" spans="1:19" x14ac:dyDescent="0.3">
      <c r="A50" s="70" t="s">
        <v>22</v>
      </c>
      <c r="R50" s="6"/>
    </row>
    <row r="51" spans="1:19" x14ac:dyDescent="0.3">
      <c r="A51" s="70" t="s">
        <v>23</v>
      </c>
      <c r="R51" s="6"/>
    </row>
    <row r="52" spans="1:19" x14ac:dyDescent="0.3">
      <c r="A52" s="70" t="s">
        <v>24</v>
      </c>
      <c r="R52" s="6"/>
    </row>
    <row r="53" spans="1:19" x14ac:dyDescent="0.3">
      <c r="A53" s="70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359-E6D5-44AF-B620-8DCEBCD1F0E4}">
  <dimension ref="A1"/>
  <sheetViews>
    <sheetView showGridLines="0" zoomScaleNormal="100" workbookViewId="0">
      <selection activeCell="Q47" sqref="Q47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2025-08-22T07:52:12Z</dcterms:created>
  <dcterms:modified xsi:type="dcterms:W3CDTF">2025-08-22T07:57:05Z</dcterms:modified>
</cp:coreProperties>
</file>