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ate1904="1" showInkAnnotation="0" codeName="ThisWorkbook" autoCompressPictures="0"/>
  <mc:AlternateContent xmlns:mc="http://schemas.openxmlformats.org/markup-compatibility/2006">
    <mc:Choice Requires="x15">
      <x15ac:absPath xmlns:x15ac="http://schemas.microsoft.com/office/spreadsheetml/2010/11/ac" url="https://dairyaustralia-my.sharepoint.com/personal/mijail_karpyn_dairyaustralia_com_au/Documents/Desktop/Fact sheet to sent to design/Final version/"/>
    </mc:Choice>
  </mc:AlternateContent>
  <xr:revisionPtr revIDLastSave="0" documentId="8_{0ECBFD25-DF32-48CA-8590-0BDDB1F21F5A}" xr6:coauthVersionLast="44" xr6:coauthVersionMax="44" xr10:uidLastSave="{00000000-0000-0000-0000-000000000000}"/>
  <workbookProtection workbookPassword="9DA2" lockStructure="1"/>
  <bookViews>
    <workbookView xWindow="-120" yWindow="-120" windowWidth="29040" windowHeight="15840" tabRatio="500" activeTab="3" xr2:uid="{00000000-000D-0000-FFFF-FFFF00000000}"/>
  </bookViews>
  <sheets>
    <sheet name="Instructions" sheetId="11" r:id="rId1"/>
    <sheet name="Farm data" sheetId="1" r:id="rId2"/>
    <sheet name="Days of water GRAPH" sheetId="10" r:id="rId3"/>
    <sheet name="Options" sheetId="12" r:id="rId4"/>
    <sheet name="Resources" sheetId="13" r:id="rId5"/>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1" i="1" l="1"/>
  <c r="E7" i="1"/>
  <c r="E8" i="1"/>
  <c r="E9" i="1"/>
  <c r="E10" i="1"/>
  <c r="E11" i="1"/>
  <c r="E12" i="1"/>
  <c r="E16" i="1"/>
  <c r="F16" i="1"/>
  <c r="F17" i="1"/>
  <c r="AC53" i="1"/>
  <c r="E18" i="1"/>
  <c r="F18" i="1"/>
  <c r="F19" i="1"/>
  <c r="AN8" i="1"/>
  <c r="AN9" i="1"/>
  <c r="AN11" i="1"/>
  <c r="F25" i="1"/>
  <c r="F26" i="1"/>
  <c r="F27" i="1"/>
  <c r="F28" i="1"/>
  <c r="F29" i="1"/>
  <c r="F30" i="1"/>
  <c r="F31" i="1"/>
  <c r="F32" i="1"/>
  <c r="F33" i="1"/>
  <c r="F34" i="1"/>
  <c r="F35" i="1"/>
  <c r="D72" i="1"/>
  <c r="D73" i="1"/>
  <c r="D74" i="1"/>
  <c r="D75" i="1"/>
  <c r="D76" i="1"/>
  <c r="D77" i="1"/>
  <c r="D78" i="1"/>
  <c r="D79" i="1"/>
  <c r="D80" i="1"/>
  <c r="D81" i="1"/>
  <c r="F55" i="1"/>
  <c r="F56" i="1"/>
  <c r="F57" i="1"/>
  <c r="F58" i="1"/>
  <c r="F59" i="1"/>
  <c r="F60" i="1"/>
  <c r="F61" i="1"/>
  <c r="F62" i="1"/>
  <c r="F63" i="1"/>
  <c r="F64" i="1"/>
  <c r="F65" i="1"/>
  <c r="F40" i="1"/>
  <c r="F41" i="1"/>
  <c r="F42" i="1"/>
  <c r="F43" i="1"/>
  <c r="F44" i="1"/>
  <c r="F45" i="1"/>
  <c r="F46" i="1"/>
  <c r="F47" i="1"/>
  <c r="F48" i="1"/>
  <c r="F49" i="1"/>
  <c r="F50" i="1"/>
  <c r="F84" i="1"/>
  <c r="AC14" i="1"/>
  <c r="AN16" i="1"/>
  <c r="AM8" i="1"/>
  <c r="AM9" i="1"/>
  <c r="AM11" i="1"/>
  <c r="AM16" i="1"/>
  <c r="AL8" i="1"/>
  <c r="AL9" i="1"/>
  <c r="AL11" i="1"/>
  <c r="AL16" i="1"/>
  <c r="AK8" i="1"/>
  <c r="AK9" i="1"/>
  <c r="AK11" i="1"/>
  <c r="AK16" i="1"/>
  <c r="AJ8" i="1"/>
  <c r="AJ9" i="1"/>
  <c r="AJ11" i="1"/>
  <c r="AJ16" i="1"/>
  <c r="AI8" i="1"/>
  <c r="AI9" i="1"/>
  <c r="AI11" i="1"/>
  <c r="AI16" i="1"/>
  <c r="AH8" i="1"/>
  <c r="AH9" i="1"/>
  <c r="AH11" i="1"/>
  <c r="AH16" i="1"/>
  <c r="AG8" i="1"/>
  <c r="AG9" i="1"/>
  <c r="AG11" i="1"/>
  <c r="AG16" i="1"/>
  <c r="AF8" i="1"/>
  <c r="AF9" i="1"/>
  <c r="AF11" i="1"/>
  <c r="AF16" i="1"/>
  <c r="AE8" i="1"/>
  <c r="AE9" i="1"/>
  <c r="AE11" i="1"/>
  <c r="AE16" i="1"/>
  <c r="AD8" i="1"/>
  <c r="AD9" i="1"/>
  <c r="AD11" i="1"/>
  <c r="AD16" i="1"/>
  <c r="AC8" i="1"/>
  <c r="AC9" i="1"/>
  <c r="AC11" i="1"/>
  <c r="AC16" i="1"/>
  <c r="G17" i="1"/>
  <c r="I6" i="10"/>
  <c r="G18" i="1"/>
  <c r="I7" i="10"/>
  <c r="G16" i="1"/>
  <c r="I5" i="10"/>
  <c r="I3" i="10"/>
  <c r="AO8" i="1"/>
  <c r="AO10" i="1"/>
  <c r="AB33" i="1"/>
  <c r="AC33" i="1"/>
  <c r="AD33" i="1"/>
  <c r="AE33" i="1"/>
  <c r="E19" i="1"/>
  <c r="AO9" i="1"/>
  <c r="AO11" i="1"/>
  <c r="AC22" i="1"/>
  <c r="AC20" i="1"/>
  <c r="AD22" i="1"/>
  <c r="AD20" i="1"/>
  <c r="AE22" i="1"/>
  <c r="AE20" i="1"/>
  <c r="AF22" i="1"/>
  <c r="AF20" i="1"/>
  <c r="AG22" i="1"/>
  <c r="AG20" i="1"/>
  <c r="AH22" i="1"/>
  <c r="AH20" i="1"/>
  <c r="AI22" i="1"/>
  <c r="AI20" i="1"/>
  <c r="AJ22" i="1"/>
  <c r="AJ20" i="1"/>
  <c r="AK22" i="1"/>
  <c r="AK20" i="1"/>
  <c r="AL22" i="1"/>
  <c r="AL20" i="1"/>
  <c r="AM22" i="1"/>
  <c r="AM20" i="1"/>
  <c r="AN22" i="1"/>
  <c r="AD23" i="1"/>
  <c r="AE23" i="1"/>
  <c r="AF23" i="1"/>
  <c r="AG23" i="1"/>
  <c r="AH23" i="1"/>
  <c r="AI23" i="1"/>
  <c r="AJ23" i="1"/>
  <c r="AK23" i="1"/>
  <c r="AL23" i="1"/>
  <c r="AM23" i="1"/>
  <c r="AN23" i="1"/>
  <c r="AE24" i="1"/>
  <c r="AF24" i="1"/>
  <c r="AG24" i="1"/>
  <c r="AH24" i="1"/>
  <c r="AI24" i="1"/>
  <c r="AJ24" i="1"/>
  <c r="AK24" i="1"/>
  <c r="AL24" i="1"/>
  <c r="AM24" i="1"/>
  <c r="AN24" i="1"/>
  <c r="AF25" i="1"/>
  <c r="AG25" i="1"/>
  <c r="AH25" i="1"/>
  <c r="AI25" i="1"/>
  <c r="AJ25" i="1"/>
  <c r="AK25" i="1"/>
  <c r="AL25" i="1"/>
  <c r="AM25" i="1"/>
  <c r="AN25" i="1"/>
  <c r="AN20" i="1"/>
  <c r="AC15" i="1"/>
  <c r="AN15" i="1"/>
  <c r="AM15" i="1"/>
  <c r="AL15" i="1"/>
  <c r="AK15" i="1"/>
  <c r="AJ15" i="1"/>
  <c r="AI15" i="1"/>
  <c r="AH15" i="1"/>
  <c r="AG15" i="1"/>
  <c r="AF15" i="1"/>
  <c r="AE15" i="1"/>
  <c r="AD15" i="1"/>
  <c r="AC17" i="1"/>
  <c r="AN17" i="1"/>
  <c r="AM17" i="1"/>
  <c r="AL17" i="1"/>
  <c r="AK17" i="1"/>
  <c r="AJ17" i="1"/>
  <c r="AI17" i="1"/>
  <c r="AH17" i="1"/>
  <c r="AG17" i="1"/>
  <c r="AF17" i="1"/>
  <c r="AE17" i="1"/>
  <c r="AD17" i="1"/>
</calcChain>
</file>

<file path=xl/sharedStrings.xml><?xml version="1.0" encoding="utf-8"?>
<sst xmlns="http://schemas.openxmlformats.org/spreadsheetml/2006/main" count="235" uniqueCount="192">
  <si>
    <t>Litres per day</t>
  </si>
  <si>
    <t>Litres per annum</t>
  </si>
  <si>
    <t>Total in storage</t>
  </si>
  <si>
    <t>Dam 1</t>
  </si>
  <si>
    <t>Dam 2</t>
  </si>
  <si>
    <t>Tank 1</t>
  </si>
  <si>
    <t>Tank 2</t>
  </si>
  <si>
    <t>Tank 3</t>
  </si>
  <si>
    <t>August</t>
  </si>
  <si>
    <t>September</t>
  </si>
  <si>
    <t>October</t>
  </si>
  <si>
    <t>November</t>
  </si>
  <si>
    <t>December</t>
  </si>
  <si>
    <t>January</t>
  </si>
  <si>
    <t>February</t>
  </si>
  <si>
    <t>March</t>
  </si>
  <si>
    <t>April</t>
  </si>
  <si>
    <t>May</t>
  </si>
  <si>
    <t>June</t>
  </si>
  <si>
    <t>July</t>
  </si>
  <si>
    <t>Season</t>
  </si>
  <si>
    <t>Winter</t>
  </si>
  <si>
    <t xml:space="preserve">Spring </t>
  </si>
  <si>
    <t xml:space="preserve">Summer </t>
  </si>
  <si>
    <t>Autumn</t>
  </si>
  <si>
    <t>Daily use</t>
  </si>
  <si>
    <t>Days</t>
  </si>
  <si>
    <t>Double up</t>
  </si>
  <si>
    <t>Swingover</t>
  </si>
  <si>
    <t>Rotary</t>
  </si>
  <si>
    <t>Dairy type:</t>
  </si>
  <si>
    <t>Herd size</t>
  </si>
  <si>
    <t>Calves</t>
  </si>
  <si>
    <t>Bulls</t>
  </si>
  <si>
    <t>Average daily water requirement (litres)</t>
  </si>
  <si>
    <t>WATER STORAGE</t>
  </si>
  <si>
    <t>TOTAL</t>
  </si>
  <si>
    <t>WATER USE:</t>
  </si>
  <si>
    <t>TOTAL use:</t>
  </si>
  <si>
    <t>Water use (monthly)</t>
  </si>
  <si>
    <t>DAYS OF WATER AVAILABLE (DAYS TILL EMPTY)</t>
  </si>
  <si>
    <t>Storage volume</t>
  </si>
  <si>
    <t>Monthly use</t>
  </si>
  <si>
    <t>Stock water use</t>
  </si>
  <si>
    <t>Dam 3</t>
  </si>
  <si>
    <t>Dam 4</t>
  </si>
  <si>
    <t>Storage at 100%</t>
  </si>
  <si>
    <t>Storage at 75%</t>
  </si>
  <si>
    <t>Storage at 50%</t>
  </si>
  <si>
    <t>Evaporation from dam(s)</t>
  </si>
  <si>
    <t>Checks</t>
  </si>
  <si>
    <t>-</t>
  </si>
  <si>
    <t>STOCK</t>
  </si>
  <si>
    <t>DAIRY SHED</t>
  </si>
  <si>
    <t>DAILY WATER REQ'MENT (LITRES)</t>
  </si>
  <si>
    <t>TANKS</t>
  </si>
  <si>
    <t>Tank 4</t>
  </si>
  <si>
    <t>Tank 5</t>
  </si>
  <si>
    <t>Proportion of annual water use</t>
  </si>
  <si>
    <t>Spring: 
25% of annual use</t>
  </si>
  <si>
    <t>Summer
34% of annual water use</t>
  </si>
  <si>
    <t>Autumn
26% of annual use</t>
  </si>
  <si>
    <t>Winter
15% of annual use</t>
  </si>
  <si>
    <t>DAMS - Square or rectangular</t>
  </si>
  <si>
    <t>DAMS - Gully</t>
  </si>
  <si>
    <t>DAMS - Round</t>
  </si>
  <si>
    <t>Sub-total</t>
  </si>
  <si>
    <t>Shed water use</t>
  </si>
  <si>
    <t>Number of 
stock</t>
  </si>
  <si>
    <t>Dam 5</t>
  </si>
  <si>
    <t>Dam 6</t>
  </si>
  <si>
    <t>Dam 7</t>
  </si>
  <si>
    <t>Dam 8</t>
  </si>
  <si>
    <t>Dam 9</t>
  </si>
  <si>
    <t>Dam 10</t>
  </si>
  <si>
    <t>Tank 6</t>
  </si>
  <si>
    <t>Tank 7</t>
  </si>
  <si>
    <t>Tank 8</t>
  </si>
  <si>
    <t>Tank 9</t>
  </si>
  <si>
    <t>Tank 10</t>
  </si>
  <si>
    <t>Proportion of water use</t>
  </si>
  <si>
    <t xml:space="preserve">Volume 
(litres) </t>
  </si>
  <si>
    <t xml:space="preserve"> Volume 
(litres)</t>
  </si>
  <si>
    <t>Depth 
(metres)</t>
  </si>
  <si>
    <t>Radius 
(metres)</t>
  </si>
  <si>
    <t>Volume 
(litres)</t>
  </si>
  <si>
    <t>ENTER TANK VOLUME DIRECTLY</t>
  </si>
  <si>
    <t>Tank storage:</t>
  </si>
  <si>
    <t xml:space="preserve">GRAND TOTAL STORAGE ON-FARM: </t>
  </si>
  <si>
    <t>LITRES</t>
  </si>
  <si>
    <t>Length 
(metres)</t>
  </si>
  <si>
    <t>Width
(metres)</t>
  </si>
  <si>
    <t>Max 
Depth (metres)</t>
  </si>
  <si>
    <t>Width 
(average) 
(metres)</t>
  </si>
  <si>
    <t>Water use by season</t>
  </si>
  <si>
    <t xml:space="preserve">Stock </t>
  </si>
  <si>
    <t>TABLE 1 Stock water requirements (see sources note below)</t>
  </si>
  <si>
    <t>TABLE 2 Water use (see sources note below)</t>
  </si>
  <si>
    <t>TABLE 3 Water storage - square or rectangular dams (see sources note below)</t>
  </si>
  <si>
    <t>TABLE 4 Water storage - gully dams (see sources note below)</t>
  </si>
  <si>
    <t>TABLE 5 Water storage - round dams  (see sources note below)</t>
  </si>
  <si>
    <t>TABLE 6 Water storage - tanks  (see sources note below)</t>
  </si>
  <si>
    <t>Sources:</t>
  </si>
  <si>
    <t>Table 1</t>
  </si>
  <si>
    <t>Table 2</t>
  </si>
  <si>
    <t>Table 3</t>
  </si>
  <si>
    <t>Table 4</t>
  </si>
  <si>
    <t>Table 5</t>
  </si>
  <si>
    <t>Table 6</t>
  </si>
  <si>
    <t>Table 7</t>
  </si>
  <si>
    <t xml:space="preserve">Dairy Shed Water- How much do you use? State of Victoria, Department of Primary Industries, 2009. </t>
  </si>
  <si>
    <t>Table 7. Daily water use (Litres per day) 
(based on predicted 75th percentile for dairy water use) (see sources note below)</t>
  </si>
  <si>
    <t>Dam volumes - Source: How much water is in my dam? Agriculture Victoria Note Number: Ag1451 Published: January 2012   Calculation: Volume (m3) = Surface Area (m2) x Max depth (m) x 0.4 (Where 0.4 accounts for the batter slope on the sides of the dam)</t>
  </si>
  <si>
    <t>Dam volumes - Source: How much water is in my dam? Agriculture Victoria Note Number: Ag1451 Published: January 2012   Calculation: Volume (m3) = Surface Area (m2) x Max depth (m) x 0.2 (Where 0.2 accounts for the batter slope and the shape of the dam)</t>
  </si>
  <si>
    <t>Dam volumes - Source: How much water is in my dam? Agriculture Victoria Note Number: Ag1451 Published: January 2012   Calculation: Volume (m3) = Surface Area (m2) x Max depth (m) x 0.32 (Where 0.32 accounts for the batter slope on the sides of the dam)</t>
  </si>
  <si>
    <t xml:space="preserve">This link shows water saving options for the shed and across the farm in cost categories: low, medium and high.  </t>
  </si>
  <si>
    <t xml:space="preserve">Water saving options by cost </t>
  </si>
  <si>
    <t xml:space="preserve">This link shows water saving options based on the amounts of water saved: categories: low, medium and high.  </t>
  </si>
  <si>
    <t>Water saving options by amount of water saved</t>
  </si>
  <si>
    <t>In the shed:</t>
  </si>
  <si>
    <t>Shed and yard cleaning</t>
  </si>
  <si>
    <t>Groundwater information:</t>
  </si>
  <si>
    <t>Each state has publicly available information on groundwater bores. This MAY be useful for determining whether</t>
  </si>
  <si>
    <t xml:space="preserve">using bore water is a potential avenue for increasing your stock water supply. Reports on these bores typically include depth </t>
  </si>
  <si>
    <t xml:space="preserve">and water quality data. </t>
  </si>
  <si>
    <t xml:space="preserve">Sites for each state are listed here. Instructions for use of each site vary so review the help information at each page. </t>
  </si>
  <si>
    <t>(click on the map to continue)</t>
  </si>
  <si>
    <t>Farm water quality:</t>
  </si>
  <si>
    <t>New South Wales</t>
  </si>
  <si>
    <t>Queensland</t>
  </si>
  <si>
    <t xml:space="preserve">South Australia </t>
  </si>
  <si>
    <t xml:space="preserve">Tasmania  </t>
  </si>
  <si>
    <t>https://water-monitoring.information.qld.gov.au/</t>
  </si>
  <si>
    <t xml:space="preserve">Resources </t>
  </si>
  <si>
    <t>(click on linked titles or copy URLs)</t>
  </si>
  <si>
    <t xml:space="preserve">Victoria </t>
  </si>
  <si>
    <t>Milk cooling:</t>
  </si>
  <si>
    <t>.... by water saved:</t>
  </si>
  <si>
    <t>.... by cost:</t>
  </si>
  <si>
    <t>Water savings options</t>
  </si>
  <si>
    <t>Dairy region</t>
  </si>
  <si>
    <t>Gippsland</t>
  </si>
  <si>
    <t>South West Vic</t>
  </si>
  <si>
    <t>Murray Dairy</t>
  </si>
  <si>
    <t>Tas</t>
  </si>
  <si>
    <t>SA</t>
  </si>
  <si>
    <t>WA</t>
  </si>
  <si>
    <t>NSW</t>
  </si>
  <si>
    <t>Subtropical</t>
  </si>
  <si>
    <t>DAILY EVAPORATION RATES</t>
  </si>
  <si>
    <t>Daily evap (litres)</t>
  </si>
  <si>
    <t>SELECT YOUR DAIRY REGION:</t>
  </si>
  <si>
    <t>EVAP RATE FOR SELECTED REGION:</t>
  </si>
  <si>
    <t>Source: Monthly evaporation calculator. Uinversity of Southern Queensland, readyreckoner.nceaprd.usq.edu.au/EvaporationCalc.aspx</t>
  </si>
  <si>
    <t>ENTER DATA FOR YOUR FARM IN THE YELLOW HIGHLIGHTED CELLS</t>
  </si>
  <si>
    <t>SUMMARY RESULTS FOR YOUR FARM:</t>
  </si>
  <si>
    <t xml:space="preserve">Total on-farm storage </t>
  </si>
  <si>
    <t>In your shed</t>
  </si>
  <si>
    <t>Lost via evaporation</t>
  </si>
  <si>
    <t xml:space="preserve">Litres </t>
  </si>
  <si>
    <t xml:space="preserve">Evaporation from dams- Source: Monthly evaporation calculator - readyreckoner.nceaprd.usq.edu.au/evaporationcalc.aspx  </t>
  </si>
  <si>
    <t>Milking cows</t>
  </si>
  <si>
    <t>Yearling heifers</t>
  </si>
  <si>
    <t>Dry cows</t>
  </si>
  <si>
    <t>https://www.dairyaustralia.com.au/farm/land-water-carbon/water-and-irrigation/water-saving-options-by-cost</t>
  </si>
  <si>
    <t>https://www.dairyaustralia.com.au/farm/land-water-carbon/water-and-irrigation/water-saving-options-by-water-saved</t>
  </si>
  <si>
    <t xml:space="preserve">This link shows water saving options based on the amounts of effort to implement: categories: low, medium and high.  </t>
  </si>
  <si>
    <t>.... by effort to implement:</t>
  </si>
  <si>
    <t>https://www.dairyaustralia.com.au/farm/land-water-carbon/water-and-irrigation/water-saving-options-by-effort</t>
  </si>
  <si>
    <t>https://www.dairyaustralia.com.au/farm/land-water-carbon/water-and-irrigation/plate-cooler-and-cooling-towers</t>
  </si>
  <si>
    <t>Saving water when cooling milk</t>
  </si>
  <si>
    <t>https://www.dairyaustralia.com.au/farm/land-water-carbon/water-and-irrigation/holding-yards/reduce-amount-of-water</t>
  </si>
  <si>
    <t>Saving water in the dairy</t>
  </si>
  <si>
    <t>https://www.dairyaustralia.com.au/farm/land-water-carbon/water-and-irrigation/other-areas-to-save-water</t>
  </si>
  <si>
    <t>Saving water in the holding yard</t>
  </si>
  <si>
    <t>https://www.dairyaustralia.com.au/farm/land-water-carbon/water-and-irrigation/washing-platform-and-dairy-surfaces</t>
  </si>
  <si>
    <t>http://agriculture.vic.gov.au/agriculture/dairy/water-use-in-dairies/dairy-shed-water-usage</t>
  </si>
  <si>
    <t>Dairy shed water: how much do you use?</t>
  </si>
  <si>
    <t>Saving water in dairies</t>
  </si>
  <si>
    <t>https://www.vvg.org.au/</t>
  </si>
  <si>
    <t>https://wrt.tas.gov.au/groundwater-info/</t>
  </si>
  <si>
    <t>https://www.waterconnect.sa.gov.au/Systems/GD/Pages/Default.aspx</t>
  </si>
  <si>
    <t>https://realtimedata.waternsw.com.au/water.stm</t>
  </si>
  <si>
    <t>Farm water quality</t>
  </si>
  <si>
    <t>Dairy Australia fact sheet</t>
  </si>
  <si>
    <t>Dam volumes - Source: How much water is in my dam? Agriculture Victoria Note Number: Ag1451 Published: January 2012   Calculation: Volume (m3) = Surface Area (m2) x Max depth (m) x 0.4</t>
  </si>
  <si>
    <t>Estimating Dairy Farm Water Requirements and Storages (DEDJR) Calculation: pi x r(squared) x h</t>
  </si>
  <si>
    <r>
      <rPr>
        <b/>
        <sz val="12"/>
        <color rgb="FF0C2340"/>
        <rFont val="Arial"/>
        <family val="2"/>
      </rPr>
      <t xml:space="preserve">OR </t>
    </r>
    <r>
      <rPr>
        <b/>
        <sz val="10"/>
        <color rgb="FF0C2340"/>
        <rFont val="Arial"/>
        <family val="2"/>
      </rPr>
      <t>ENTER DIMENSIONS</t>
    </r>
  </si>
  <si>
    <t xml:space="preserve">            Stock</t>
  </si>
  <si>
    <t>How you use your water</t>
  </si>
  <si>
    <t>(click on 'Ground Water Stations' link on left)</t>
  </si>
  <si>
    <t>© Copyright Dairy Australia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</si>
</sst>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_-;\-* #,##0.0_-;_-* &quot;-&quot;??_-;_-@_-"/>
    <numFmt numFmtId="167" formatCode="0.0000"/>
  </numFmts>
  <fonts count="21" x14ac:knownFonts="1">
    <font>
      <sz val="10"/>
      <name val="Arial"/>
    </font>
    <font>
      <sz val="11"/>
      <color theme="1"/>
      <name val="Calibri"/>
      <family val="2"/>
      <scheme val="minor"/>
    </font>
    <font>
      <sz val="8"/>
      <name val="Arial"/>
    </font>
    <font>
      <sz val="10"/>
      <name val="Arial"/>
    </font>
    <font>
      <u/>
      <sz val="10"/>
      <color theme="10"/>
      <name val="Arial"/>
    </font>
    <font>
      <u/>
      <sz val="10"/>
      <color theme="11"/>
      <name val="Arial"/>
    </font>
    <font>
      <b/>
      <sz val="12"/>
      <name val="Arial"/>
    </font>
    <font>
      <sz val="12"/>
      <name val="Arial"/>
    </font>
    <font>
      <b/>
      <sz val="18"/>
      <color rgb="FF0C2340"/>
      <name val="Arial"/>
      <family val="2"/>
    </font>
    <font>
      <sz val="10"/>
      <color rgb="FF0C2340"/>
      <name val="Arial"/>
      <family val="2"/>
    </font>
    <font>
      <b/>
      <sz val="14"/>
      <color rgb="FF0C2340"/>
      <name val="Arial"/>
      <family val="2"/>
    </font>
    <font>
      <sz val="12"/>
      <color rgb="FF0C2340"/>
      <name val="Arial"/>
      <family val="2"/>
    </font>
    <font>
      <b/>
      <sz val="10"/>
      <color rgb="FF0C2340"/>
      <name val="Arial"/>
      <family val="2"/>
    </font>
    <font>
      <b/>
      <sz val="12"/>
      <color rgb="FF0C2340"/>
      <name val="Arial"/>
      <family val="2"/>
    </font>
    <font>
      <u/>
      <sz val="10"/>
      <color rgb="FF0C2340"/>
      <name val="Arial"/>
      <family val="2"/>
    </font>
    <font>
      <sz val="11"/>
      <color rgb="FF0C2340"/>
      <name val="Arial"/>
      <family val="2"/>
    </font>
    <font>
      <b/>
      <u/>
      <sz val="14"/>
      <color rgb="FF0C2340"/>
      <name val="Calibri"/>
      <family val="2"/>
    </font>
    <font>
      <sz val="12"/>
      <color rgb="FF0C2340"/>
      <name val="Calibri"/>
      <family val="2"/>
    </font>
    <font>
      <b/>
      <sz val="14"/>
      <color rgb="FF0C2340"/>
      <name val="Calibri"/>
      <family val="2"/>
    </font>
    <font>
      <u/>
      <sz val="11"/>
      <color rgb="FF0C2340"/>
      <name val="Arial"/>
      <family val="2"/>
    </font>
    <font>
      <u/>
      <sz val="12"/>
      <color rgb="FF0C2340"/>
      <name val="Arial"/>
      <family val="2"/>
    </font>
  </fonts>
  <fills count="10">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indexed="64"/>
      </patternFill>
    </fill>
    <fill>
      <patternFill patternType="solid">
        <fgColor rgb="FFEEEEED"/>
        <bgColor indexed="64"/>
      </patternFill>
    </fill>
    <fill>
      <patternFill patternType="solid">
        <fgColor theme="0"/>
        <bgColor rgb="FF000000"/>
      </patternFill>
    </fill>
    <fill>
      <patternFill patternType="solid">
        <fgColor rgb="FFB8DDE1"/>
        <bgColor indexed="64"/>
      </patternFill>
    </fill>
    <fill>
      <patternFill patternType="solid">
        <fgColor rgb="FFB8DDE1"/>
        <bgColor theme="9" tint="0.79998168889431442"/>
      </patternFill>
    </fill>
    <fill>
      <patternFill patternType="solid">
        <fgColor rgb="FFB8DDE1"/>
        <bgColor rgb="FFF2DCDB"/>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rgb="FFB8DDE1"/>
      </left>
      <right style="thin">
        <color rgb="FFB8DDE1"/>
      </right>
      <top style="thin">
        <color rgb="FFB8DDE1"/>
      </top>
      <bottom style="thin">
        <color rgb="FFB8DDE1"/>
      </bottom>
      <diagonal/>
    </border>
    <border>
      <left style="thin">
        <color auto="1"/>
      </left>
      <right/>
      <top style="thin">
        <color rgb="FFB8DDE1"/>
      </top>
      <bottom style="thin">
        <color rgb="FFB8DDE1"/>
      </bottom>
      <diagonal/>
    </border>
    <border>
      <left style="thin">
        <color rgb="FFB8DDE1"/>
      </left>
      <right/>
      <top style="thin">
        <color rgb="FFB8DDE1"/>
      </top>
      <bottom style="thin">
        <color rgb="FFB8DDE1"/>
      </bottom>
      <diagonal/>
    </border>
    <border>
      <left style="thin">
        <color rgb="FFB8DDE1"/>
      </left>
      <right/>
      <top/>
      <bottom style="thin">
        <color rgb="FFB8DDE1"/>
      </bottom>
      <diagonal/>
    </border>
    <border>
      <left/>
      <right/>
      <top style="thin">
        <color rgb="FFB8DDE1"/>
      </top>
      <bottom/>
      <diagonal/>
    </border>
    <border>
      <left/>
      <right/>
      <top style="thin">
        <color rgb="FFB8DDE1"/>
      </top>
      <bottom style="thin">
        <color rgb="FFB8DDE1"/>
      </bottom>
      <diagonal/>
    </border>
    <border>
      <left/>
      <right/>
      <top/>
      <bottom style="thin">
        <color rgb="FFB8DDE1"/>
      </bottom>
      <diagonal/>
    </border>
    <border>
      <left/>
      <right style="thin">
        <color auto="1"/>
      </right>
      <top style="thin">
        <color rgb="FFB8DDE1"/>
      </top>
      <bottom style="thin">
        <color rgb="FFB8DDE1"/>
      </bottom>
      <diagonal/>
    </border>
    <border>
      <left/>
      <right style="thin">
        <color rgb="FFB8DDE1"/>
      </right>
      <top style="thin">
        <color rgb="FFB8DDE1"/>
      </top>
      <bottom/>
      <diagonal/>
    </border>
    <border>
      <left/>
      <right style="thin">
        <color rgb="FFB8DDE1"/>
      </right>
      <top style="thin">
        <color rgb="FFB8DDE1"/>
      </top>
      <bottom style="thin">
        <color rgb="FFB8DDE1"/>
      </bottom>
      <diagonal/>
    </border>
    <border>
      <left/>
      <right style="thin">
        <color rgb="FFB8DDE1"/>
      </right>
      <top/>
      <bottom style="thin">
        <color rgb="FFB8DDE1"/>
      </bottom>
      <diagonal/>
    </border>
  </borders>
  <cellStyleXfs count="351">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158">
    <xf numFmtId="0" fontId="0" fillId="0" borderId="0" xfId="0"/>
    <xf numFmtId="0" fontId="0" fillId="0" borderId="0" xfId="0" applyFont="1"/>
    <xf numFmtId="0" fontId="9" fillId="4" borderId="0" xfId="0" applyFont="1" applyFill="1" applyProtection="1"/>
    <xf numFmtId="0" fontId="12" fillId="4" borderId="0" xfId="0" applyFont="1" applyFill="1" applyProtection="1"/>
    <xf numFmtId="167" fontId="9" fillId="4" borderId="0" xfId="0" applyNumberFormat="1" applyFont="1" applyFill="1" applyProtection="1"/>
    <xf numFmtId="0" fontId="9" fillId="0" borderId="0" xfId="0" applyFont="1" applyFill="1" applyProtection="1"/>
    <xf numFmtId="0" fontId="9" fillId="4" borderId="0" xfId="0" applyFont="1" applyFill="1" applyBorder="1" applyProtection="1"/>
    <xf numFmtId="0" fontId="14" fillId="4" borderId="0" xfId="331" applyFont="1" applyFill="1" applyProtection="1"/>
    <xf numFmtId="0" fontId="9" fillId="4" borderId="0" xfId="0" applyFont="1" applyFill="1" applyAlignment="1" applyProtection="1">
      <alignment horizontal="left" vertical="top"/>
    </xf>
    <xf numFmtId="0" fontId="14" fillId="4" borderId="0" xfId="331" applyFont="1" applyFill="1" applyAlignment="1" applyProtection="1">
      <alignment horizontal="left" vertical="top"/>
    </xf>
    <xf numFmtId="0" fontId="14" fillId="4" borderId="0" xfId="331" applyFont="1" applyFill="1" applyAlignment="1" applyProtection="1"/>
    <xf numFmtId="2" fontId="9" fillId="4" borderId="0" xfId="0" applyNumberFormat="1" applyFont="1" applyFill="1" applyProtection="1"/>
    <xf numFmtId="164" fontId="9" fillId="4" borderId="0" xfId="1" applyNumberFormat="1" applyFont="1" applyFill="1" applyProtection="1"/>
    <xf numFmtId="0" fontId="9" fillId="4" borderId="0" xfId="0" applyFont="1" applyFill="1" applyAlignment="1" applyProtection="1">
      <alignment wrapText="1"/>
    </xf>
    <xf numFmtId="165" fontId="9" fillId="4" borderId="0" xfId="0" applyNumberFormat="1" applyFont="1" applyFill="1" applyProtection="1"/>
    <xf numFmtId="164" fontId="9" fillId="4" borderId="0" xfId="0" applyNumberFormat="1" applyFont="1" applyFill="1" applyProtection="1"/>
    <xf numFmtId="0" fontId="12" fillId="6" borderId="0" xfId="0" applyFont="1" applyFill="1"/>
    <xf numFmtId="167" fontId="9" fillId="4" borderId="0" xfId="0" applyNumberFormat="1" applyFont="1" applyFill="1"/>
    <xf numFmtId="0" fontId="12" fillId="4" borderId="0" xfId="0" applyFont="1" applyFill="1" applyBorder="1" applyProtection="1"/>
    <xf numFmtId="0" fontId="9" fillId="4" borderId="0" xfId="0" applyFont="1" applyFill="1" applyAlignment="1" applyProtection="1">
      <alignment horizontal="right"/>
    </xf>
    <xf numFmtId="9" fontId="9" fillId="4" borderId="0" xfId="10" applyFont="1" applyFill="1" applyAlignment="1" applyProtection="1">
      <alignment horizontal="right"/>
    </xf>
    <xf numFmtId="43" fontId="9" fillId="4" borderId="0" xfId="0" applyNumberFormat="1" applyFont="1" applyFill="1" applyProtection="1"/>
    <xf numFmtId="164" fontId="9" fillId="4" borderId="0" xfId="0" applyNumberFormat="1" applyFont="1" applyFill="1" applyAlignment="1" applyProtection="1">
      <alignment horizontal="right"/>
    </xf>
    <xf numFmtId="164" fontId="9" fillId="4" borderId="1" xfId="0" applyNumberFormat="1" applyFont="1" applyFill="1" applyBorder="1" applyProtection="1"/>
    <xf numFmtId="0" fontId="10" fillId="4" borderId="0" xfId="0" applyFont="1" applyFill="1" applyProtection="1"/>
    <xf numFmtId="9" fontId="9" fillId="4" borderId="0" xfId="0" applyNumberFormat="1" applyFont="1" applyFill="1" applyProtection="1"/>
    <xf numFmtId="0" fontId="12" fillId="4" borderId="1" xfId="0" applyFont="1" applyFill="1" applyBorder="1" applyAlignment="1" applyProtection="1">
      <alignment wrapText="1"/>
    </xf>
    <xf numFmtId="0" fontId="11" fillId="4" borderId="0" xfId="0" applyFont="1" applyFill="1" applyProtection="1"/>
    <xf numFmtId="0" fontId="12" fillId="4" borderId="0" xfId="0" applyFont="1" applyFill="1" applyAlignment="1" applyProtection="1"/>
    <xf numFmtId="0" fontId="12" fillId="4" borderId="1" xfId="0" applyFont="1" applyFill="1" applyBorder="1" applyProtection="1"/>
    <xf numFmtId="164" fontId="12" fillId="4" borderId="1" xfId="0" applyNumberFormat="1" applyFont="1" applyFill="1" applyBorder="1" applyProtection="1"/>
    <xf numFmtId="0" fontId="9" fillId="4" borderId="1" xfId="0" applyFont="1" applyFill="1" applyBorder="1" applyProtection="1"/>
    <xf numFmtId="1" fontId="9" fillId="4" borderId="1" xfId="0" applyNumberFormat="1" applyFont="1" applyFill="1" applyBorder="1" applyProtection="1"/>
    <xf numFmtId="9" fontId="9" fillId="4" borderId="1" xfId="10" applyFont="1" applyFill="1" applyBorder="1" applyProtection="1"/>
    <xf numFmtId="0" fontId="8" fillId="4" borderId="0" xfId="0" applyFont="1" applyFill="1" applyProtection="1"/>
    <xf numFmtId="0" fontId="12" fillId="4" borderId="0" xfId="0" applyFont="1" applyFill="1" applyBorder="1" applyAlignment="1" applyProtection="1">
      <alignment horizontal="center"/>
    </xf>
    <xf numFmtId="0" fontId="9" fillId="2" borderId="18" xfId="0" applyFont="1" applyFill="1" applyBorder="1" applyProtection="1">
      <protection locked="0"/>
    </xf>
    <xf numFmtId="0" fontId="12" fillId="7" borderId="15" xfId="0" applyFont="1" applyFill="1" applyBorder="1" applyAlignment="1" applyProtection="1">
      <alignment wrapText="1"/>
    </xf>
    <xf numFmtId="0" fontId="12" fillId="7" borderId="17" xfId="0" applyFont="1" applyFill="1" applyBorder="1" applyAlignment="1" applyProtection="1">
      <alignment horizontal="right" wrapText="1"/>
    </xf>
    <xf numFmtId="0" fontId="12" fillId="7" borderId="18" xfId="0" applyFont="1" applyFill="1" applyBorder="1" applyAlignment="1" applyProtection="1">
      <alignment horizontal="right" wrapText="1"/>
    </xf>
    <xf numFmtId="0" fontId="12" fillId="7" borderId="21" xfId="0" applyFont="1" applyFill="1" applyBorder="1" applyAlignment="1" applyProtection="1">
      <alignment horizontal="right" wrapText="1"/>
    </xf>
    <xf numFmtId="0" fontId="9" fillId="7" borderId="16" xfId="0" applyFont="1" applyFill="1" applyBorder="1" applyAlignment="1" applyProtection="1">
      <alignment horizontal="left" wrapText="1" indent="1"/>
    </xf>
    <xf numFmtId="0" fontId="9" fillId="7" borderId="19" xfId="0" applyFont="1" applyFill="1" applyBorder="1" applyAlignment="1" applyProtection="1">
      <alignment horizontal="left" indent="1"/>
    </xf>
    <xf numFmtId="0" fontId="12" fillId="7" borderId="19" xfId="0" applyFont="1" applyFill="1" applyBorder="1" applyAlignment="1" applyProtection="1">
      <alignment vertical="top"/>
    </xf>
    <xf numFmtId="0" fontId="9" fillId="4" borderId="18" xfId="0" applyFont="1" applyFill="1" applyBorder="1" applyProtection="1"/>
    <xf numFmtId="0" fontId="9" fillId="4" borderId="17" xfId="0" applyFont="1" applyFill="1" applyBorder="1" applyProtection="1"/>
    <xf numFmtId="164" fontId="9" fillId="4" borderId="18" xfId="1" applyNumberFormat="1" applyFont="1" applyFill="1" applyBorder="1" applyProtection="1"/>
    <xf numFmtId="0" fontId="9" fillId="4" borderId="18" xfId="0" applyFont="1" applyFill="1" applyBorder="1" applyAlignment="1" applyProtection="1">
      <alignment wrapText="1"/>
    </xf>
    <xf numFmtId="164" fontId="9" fillId="2" borderId="18" xfId="1" applyNumberFormat="1" applyFont="1" applyFill="1" applyBorder="1" applyProtection="1">
      <protection locked="0"/>
    </xf>
    <xf numFmtId="0" fontId="12" fillId="7" borderId="18" xfId="0" applyFont="1" applyFill="1" applyBorder="1" applyProtection="1"/>
    <xf numFmtId="0" fontId="10" fillId="7" borderId="13" xfId="0" applyFont="1" applyFill="1" applyBorder="1" applyAlignment="1" applyProtection="1"/>
    <xf numFmtId="0" fontId="9" fillId="7" borderId="13" xfId="0" applyFont="1" applyFill="1" applyBorder="1" applyProtection="1"/>
    <xf numFmtId="0" fontId="12" fillId="7" borderId="13" xfId="0" applyFont="1" applyFill="1" applyBorder="1" applyProtection="1"/>
    <xf numFmtId="0" fontId="12" fillId="7" borderId="13" xfId="0" applyFont="1" applyFill="1" applyBorder="1" applyAlignment="1" applyProtection="1">
      <alignment horizontal="right" wrapText="1"/>
    </xf>
    <xf numFmtId="0" fontId="12" fillId="7" borderId="13" xfId="0" applyFont="1" applyFill="1" applyBorder="1" applyAlignment="1" applyProtection="1">
      <alignment horizontal="center" wrapText="1"/>
    </xf>
    <xf numFmtId="0" fontId="12" fillId="8" borderId="13" xfId="0" applyFont="1" applyFill="1" applyBorder="1" applyAlignment="1">
      <alignment wrapText="1"/>
    </xf>
    <xf numFmtId="0" fontId="9" fillId="7" borderId="13" xfId="0" applyFont="1" applyFill="1" applyBorder="1" applyAlignment="1" applyProtection="1">
      <alignment wrapText="1"/>
    </xf>
    <xf numFmtId="0" fontId="12" fillId="7" borderId="13" xfId="0" applyFont="1" applyFill="1" applyBorder="1" applyAlignment="1" applyProtection="1">
      <alignment horizontal="right"/>
    </xf>
    <xf numFmtId="0" fontId="10" fillId="0" borderId="0" xfId="0" applyFont="1" applyFill="1" applyProtection="1"/>
    <xf numFmtId="0" fontId="12" fillId="0" borderId="0" xfId="0" applyFont="1" applyFill="1" applyProtection="1"/>
    <xf numFmtId="0" fontId="12" fillId="4" borderId="18" xfId="0" applyFont="1" applyFill="1" applyBorder="1" applyProtection="1"/>
    <xf numFmtId="1" fontId="12" fillId="4" borderId="18" xfId="0" applyNumberFormat="1" applyFont="1" applyFill="1" applyBorder="1" applyProtection="1"/>
    <xf numFmtId="164" fontId="9" fillId="4" borderId="18" xfId="1" applyNumberFormat="1" applyFont="1" applyFill="1" applyBorder="1" applyAlignment="1" applyProtection="1">
      <alignment horizontal="right"/>
    </xf>
    <xf numFmtId="0" fontId="9" fillId="7" borderId="17" xfId="0" applyFont="1" applyFill="1" applyBorder="1" applyProtection="1"/>
    <xf numFmtId="0" fontId="13" fillId="7" borderId="18" xfId="0" applyFont="1" applyFill="1" applyBorder="1" applyProtection="1"/>
    <xf numFmtId="1" fontId="12" fillId="4" borderId="18" xfId="0" applyNumberFormat="1" applyFont="1" applyFill="1" applyBorder="1" applyAlignment="1" applyProtection="1">
      <alignment horizontal="left"/>
    </xf>
    <xf numFmtId="0" fontId="12" fillId="4" borderId="18" xfId="0" applyFont="1" applyFill="1" applyBorder="1" applyAlignment="1" applyProtection="1">
      <alignment horizontal="left"/>
    </xf>
    <xf numFmtId="0" fontId="9" fillId="7" borderId="18" xfId="0" applyFont="1" applyFill="1" applyBorder="1" applyProtection="1">
      <protection locked="0"/>
    </xf>
    <xf numFmtId="1" fontId="12" fillId="7" borderId="18" xfId="0" applyNumberFormat="1" applyFont="1" applyFill="1" applyBorder="1" applyProtection="1"/>
    <xf numFmtId="164" fontId="9" fillId="7" borderId="18" xfId="1" applyNumberFormat="1" applyFont="1" applyFill="1" applyBorder="1" applyAlignment="1" applyProtection="1">
      <alignment horizontal="right"/>
    </xf>
    <xf numFmtId="0" fontId="12" fillId="7" borderId="18" xfId="0" applyFont="1" applyFill="1" applyBorder="1" applyAlignment="1" applyProtection="1">
      <alignment horizontal="right"/>
    </xf>
    <xf numFmtId="0" fontId="12" fillId="4" borderId="18" xfId="0" applyFont="1" applyFill="1" applyBorder="1" applyProtection="1">
      <protection locked="0"/>
    </xf>
    <xf numFmtId="164" fontId="9" fillId="4" borderId="18" xfId="1" applyNumberFormat="1" applyFont="1" applyFill="1" applyBorder="1" applyAlignment="1">
      <alignment horizontal="right"/>
    </xf>
    <xf numFmtId="0" fontId="13" fillId="7" borderId="19" xfId="0" applyFont="1" applyFill="1" applyBorder="1" applyAlignment="1" applyProtection="1"/>
    <xf numFmtId="0" fontId="9" fillId="7" borderId="19" xfId="0" applyFont="1" applyFill="1" applyBorder="1" applyProtection="1"/>
    <xf numFmtId="164" fontId="9" fillId="7" borderId="19" xfId="1" applyNumberFormat="1" applyFont="1" applyFill="1" applyBorder="1" applyProtection="1"/>
    <xf numFmtId="0" fontId="12" fillId="7" borderId="18" xfId="0" applyFont="1" applyFill="1" applyBorder="1" applyAlignment="1" applyProtection="1">
      <alignment wrapText="1"/>
    </xf>
    <xf numFmtId="164" fontId="12" fillId="7" borderId="18" xfId="1" applyNumberFormat="1" applyFont="1" applyFill="1" applyBorder="1" applyAlignment="1" applyProtection="1">
      <alignment horizontal="right" wrapText="1"/>
    </xf>
    <xf numFmtId="0" fontId="9" fillId="2" borderId="18" xfId="0" applyFont="1" applyFill="1" applyBorder="1" applyAlignment="1" applyProtection="1">
      <alignment horizontal="right"/>
      <protection locked="0"/>
    </xf>
    <xf numFmtId="164" fontId="9" fillId="2" borderId="18" xfId="1" applyNumberFormat="1" applyFont="1" applyFill="1" applyBorder="1" applyAlignment="1" applyProtection="1">
      <alignment horizontal="right"/>
      <protection locked="0"/>
    </xf>
    <xf numFmtId="0" fontId="9" fillId="7" borderId="17" xfId="0" applyFont="1" applyFill="1" applyBorder="1" applyAlignment="1" applyProtection="1">
      <alignment wrapText="1"/>
    </xf>
    <xf numFmtId="0" fontId="12" fillId="7" borderId="17" xfId="0" applyFont="1" applyFill="1" applyBorder="1" applyAlignment="1" applyProtection="1">
      <alignment horizontal="right"/>
    </xf>
    <xf numFmtId="0" fontId="12" fillId="7" borderId="19" xfId="0" applyFont="1" applyFill="1" applyBorder="1" applyAlignment="1" applyProtection="1">
      <alignment horizontal="center"/>
    </xf>
    <xf numFmtId="0" fontId="13" fillId="9" borderId="18" xfId="0" applyFont="1" applyFill="1" applyBorder="1" applyProtection="1"/>
    <xf numFmtId="0" fontId="12" fillId="9" borderId="18" xfId="0" applyFont="1" applyFill="1" applyBorder="1" applyAlignment="1" applyProtection="1">
      <alignment horizontal="center"/>
    </xf>
    <xf numFmtId="164" fontId="9" fillId="9" borderId="18" xfId="0" applyNumberFormat="1" applyFont="1" applyFill="1" applyBorder="1" applyProtection="1"/>
    <xf numFmtId="0" fontId="9" fillId="9" borderId="18" xfId="0" applyFont="1" applyFill="1" applyBorder="1" applyProtection="1"/>
    <xf numFmtId="0" fontId="12" fillId="7" borderId="18" xfId="0" applyFont="1" applyFill="1" applyBorder="1" applyAlignment="1">
      <alignment horizontal="right" wrapText="1"/>
    </xf>
    <xf numFmtId="164" fontId="12" fillId="7" borderId="18" xfId="1" applyNumberFormat="1" applyFont="1" applyFill="1" applyBorder="1" applyAlignment="1">
      <alignment horizontal="right" wrapText="1"/>
    </xf>
    <xf numFmtId="164" fontId="12" fillId="7" borderId="18" xfId="0" applyNumberFormat="1" applyFont="1" applyFill="1" applyBorder="1" applyAlignment="1" applyProtection="1">
      <alignment horizontal="right" wrapText="1"/>
    </xf>
    <xf numFmtId="0" fontId="9" fillId="3" borderId="18" xfId="0" applyFont="1" applyFill="1" applyBorder="1" applyProtection="1">
      <protection locked="0"/>
    </xf>
    <xf numFmtId="164" fontId="9" fillId="3" borderId="18" xfId="0" applyNumberFormat="1" applyFont="1" applyFill="1" applyBorder="1" applyProtection="1">
      <protection locked="0"/>
    </xf>
    <xf numFmtId="164" fontId="12" fillId="9" borderId="18" xfId="0" applyNumberFormat="1" applyFont="1" applyFill="1" applyBorder="1" applyAlignment="1" applyProtection="1">
      <alignment horizontal="right"/>
    </xf>
    <xf numFmtId="0" fontId="9" fillId="7" borderId="18" xfId="0" applyFont="1" applyFill="1" applyBorder="1" applyProtection="1"/>
    <xf numFmtId="0" fontId="12" fillId="7" borderId="18" xfId="0" applyFont="1" applyFill="1" applyBorder="1" applyAlignment="1" applyProtection="1">
      <alignment horizontal="center" wrapText="1"/>
    </xf>
    <xf numFmtId="166" fontId="9" fillId="2" borderId="14" xfId="1" applyNumberFormat="1" applyFont="1" applyFill="1" applyBorder="1" applyProtection="1">
      <protection locked="0"/>
    </xf>
    <xf numFmtId="166" fontId="9" fillId="2" borderId="18" xfId="1" applyNumberFormat="1" applyFont="1" applyFill="1" applyBorder="1" applyProtection="1">
      <protection locked="0"/>
    </xf>
    <xf numFmtId="164" fontId="9" fillId="7" borderId="18" xfId="1" applyNumberFormat="1" applyFont="1" applyFill="1" applyBorder="1" applyProtection="1"/>
    <xf numFmtId="0" fontId="11" fillId="7" borderId="18" xfId="0" applyFont="1" applyFill="1" applyBorder="1" applyProtection="1"/>
    <xf numFmtId="0" fontId="13" fillId="7" borderId="18" xfId="0" applyFont="1" applyFill="1" applyBorder="1" applyAlignment="1" applyProtection="1">
      <alignment horizontal="right"/>
    </xf>
    <xf numFmtId="0" fontId="11" fillId="7" borderId="15" xfId="0" applyFont="1" applyFill="1" applyBorder="1" applyProtection="1"/>
    <xf numFmtId="0" fontId="13" fillId="7" borderId="22" xfId="0" applyFont="1" applyFill="1" applyBorder="1" applyProtection="1"/>
    <xf numFmtId="0" fontId="0" fillId="4" borderId="0" xfId="0" applyFill="1" applyBorder="1"/>
    <xf numFmtId="0" fontId="6" fillId="4" borderId="0" xfId="0" applyFont="1" applyFill="1" applyBorder="1"/>
    <xf numFmtId="0" fontId="7" fillId="4" borderId="0" xfId="0" applyFont="1" applyFill="1" applyBorder="1"/>
    <xf numFmtId="0" fontId="7" fillId="7" borderId="0" xfId="0" applyFont="1" applyFill="1" applyBorder="1"/>
    <xf numFmtId="0" fontId="15" fillId="4" borderId="18" xfId="0" applyFont="1" applyFill="1" applyBorder="1"/>
    <xf numFmtId="0" fontId="9" fillId="4" borderId="18" xfId="0" applyFont="1" applyFill="1" applyBorder="1"/>
    <xf numFmtId="0" fontId="11" fillId="4" borderId="18" xfId="0" applyFont="1" applyFill="1" applyBorder="1"/>
    <xf numFmtId="0" fontId="11" fillId="4" borderId="18" xfId="0" applyFont="1" applyFill="1" applyBorder="1" applyAlignment="1">
      <alignment horizontal="right"/>
    </xf>
    <xf numFmtId="0" fontId="9" fillId="0" borderId="0" xfId="0" applyFont="1" applyAlignment="1"/>
    <xf numFmtId="0" fontId="9" fillId="0" borderId="0" xfId="0" applyFont="1"/>
    <xf numFmtId="0" fontId="9" fillId="0" borderId="0" xfId="0" applyFont="1" applyAlignment="1">
      <alignment wrapText="1"/>
    </xf>
    <xf numFmtId="17" fontId="9" fillId="0" borderId="0" xfId="0" applyNumberFormat="1" applyFont="1"/>
    <xf numFmtId="0" fontId="16" fillId="5" borderId="10" xfId="0" applyFont="1" applyFill="1" applyBorder="1"/>
    <xf numFmtId="0" fontId="9" fillId="5" borderId="3" xfId="0" applyFont="1" applyFill="1" applyBorder="1"/>
    <xf numFmtId="0" fontId="9" fillId="5" borderId="11" xfId="0" applyFont="1" applyFill="1" applyBorder="1"/>
    <xf numFmtId="0" fontId="17" fillId="5" borderId="7" xfId="0" applyFont="1" applyFill="1" applyBorder="1" applyAlignment="1">
      <alignment vertical="top"/>
    </xf>
    <xf numFmtId="0" fontId="9" fillId="5" borderId="0" xfId="0" applyFont="1" applyFill="1" applyBorder="1"/>
    <xf numFmtId="0" fontId="9" fillId="5" borderId="12" xfId="0" applyFont="1" applyFill="1" applyBorder="1"/>
    <xf numFmtId="0" fontId="18" fillId="5" borderId="7" xfId="0" applyFont="1" applyFill="1" applyBorder="1" applyAlignment="1">
      <alignment vertical="top"/>
    </xf>
    <xf numFmtId="0" fontId="13" fillId="5" borderId="7" xfId="0" applyFont="1" applyFill="1" applyBorder="1"/>
    <xf numFmtId="0" fontId="11" fillId="5" borderId="0" xfId="0" applyFont="1" applyFill="1" applyBorder="1"/>
    <xf numFmtId="0" fontId="11" fillId="5" borderId="12" xfId="0" applyFont="1" applyFill="1" applyBorder="1"/>
    <xf numFmtId="0" fontId="11" fillId="5" borderId="7" xfId="0" applyFont="1" applyFill="1" applyBorder="1"/>
    <xf numFmtId="0" fontId="19" fillId="5" borderId="7" xfId="331" applyFont="1" applyFill="1" applyBorder="1"/>
    <xf numFmtId="0" fontId="14" fillId="5" borderId="0" xfId="331" applyFont="1" applyFill="1" applyBorder="1"/>
    <xf numFmtId="0" fontId="20" fillId="5" borderId="7" xfId="331" applyFont="1" applyFill="1" applyBorder="1"/>
    <xf numFmtId="0" fontId="15" fillId="5" borderId="7" xfId="0" applyFont="1" applyFill="1" applyBorder="1"/>
    <xf numFmtId="0" fontId="9" fillId="5" borderId="8" xfId="0" applyFont="1" applyFill="1" applyBorder="1"/>
    <xf numFmtId="0" fontId="9" fillId="5" borderId="2" xfId="0" applyFont="1" applyFill="1" applyBorder="1"/>
    <xf numFmtId="0" fontId="9" fillId="5" borderId="9" xfId="0" applyFont="1" applyFill="1" applyBorder="1"/>
    <xf numFmtId="0" fontId="11" fillId="2" borderId="0" xfId="0" applyFont="1" applyFill="1" applyProtection="1">
      <protection locked="0"/>
    </xf>
    <xf numFmtId="9" fontId="11" fillId="4" borderId="18" xfId="10" applyFont="1" applyFill="1" applyBorder="1" applyProtection="1">
      <protection hidden="1"/>
    </xf>
    <xf numFmtId="164" fontId="7" fillId="7" borderId="0" xfId="1" applyNumberFormat="1" applyFont="1" applyFill="1" applyBorder="1" applyProtection="1">
      <protection hidden="1"/>
    </xf>
    <xf numFmtId="164" fontId="9" fillId="4" borderId="18" xfId="1" applyNumberFormat="1" applyFont="1" applyFill="1" applyBorder="1" applyProtection="1">
      <protection hidden="1"/>
    </xf>
    <xf numFmtId="164" fontId="12" fillId="7" borderId="23" xfId="1" applyNumberFormat="1" applyFont="1" applyFill="1" applyBorder="1" applyAlignment="1" applyProtection="1">
      <alignment vertical="top"/>
      <protection hidden="1"/>
    </xf>
    <xf numFmtId="164" fontId="9" fillId="4" borderId="18" xfId="0" applyNumberFormat="1" applyFont="1" applyFill="1" applyBorder="1" applyProtection="1">
      <protection hidden="1"/>
    </xf>
    <xf numFmtId="9" fontId="9" fillId="4" borderId="18" xfId="10" applyFont="1" applyFill="1" applyBorder="1" applyAlignment="1" applyProtection="1">
      <alignment horizontal="right"/>
      <protection hidden="1"/>
    </xf>
    <xf numFmtId="164" fontId="12" fillId="7" borderId="13" xfId="1" applyNumberFormat="1" applyFont="1" applyFill="1" applyBorder="1" applyProtection="1">
      <protection hidden="1"/>
    </xf>
    <xf numFmtId="164" fontId="12" fillId="7" borderId="13" xfId="0" applyNumberFormat="1" applyFont="1" applyFill="1" applyBorder="1" applyProtection="1">
      <protection hidden="1"/>
    </xf>
    <xf numFmtId="0" fontId="9" fillId="7" borderId="13" xfId="0" applyFont="1" applyFill="1" applyBorder="1" applyAlignment="1" applyProtection="1">
      <alignment horizontal="right"/>
      <protection hidden="1"/>
    </xf>
    <xf numFmtId="164" fontId="9" fillId="4" borderId="18" xfId="1" applyNumberFormat="1" applyFont="1" applyFill="1" applyBorder="1" applyAlignment="1" applyProtection="1">
      <alignment horizontal="right"/>
      <protection hidden="1"/>
    </xf>
    <xf numFmtId="164" fontId="12" fillId="7" borderId="17" xfId="1" applyNumberFormat="1" applyFont="1" applyFill="1" applyBorder="1" applyProtection="1">
      <protection hidden="1"/>
    </xf>
    <xf numFmtId="164" fontId="9" fillId="4" borderId="18" xfId="1" applyNumberFormat="1" applyFont="1" applyFill="1" applyBorder="1" applyAlignment="1" applyProtection="1">
      <alignment wrapText="1"/>
      <protection hidden="1"/>
    </xf>
    <xf numFmtId="164" fontId="12" fillId="9" borderId="18" xfId="0" applyNumberFormat="1" applyFont="1" applyFill="1" applyBorder="1" applyProtection="1">
      <protection hidden="1"/>
    </xf>
    <xf numFmtId="164" fontId="9" fillId="2" borderId="18" xfId="1" applyNumberFormat="1" applyFont="1" applyFill="1" applyBorder="1" applyProtection="1">
      <protection locked="0" hidden="1"/>
    </xf>
    <xf numFmtId="164" fontId="9" fillId="2" borderId="20" xfId="1" applyNumberFormat="1" applyFont="1" applyFill="1" applyBorder="1" applyProtection="1">
      <protection locked="0" hidden="1"/>
    </xf>
    <xf numFmtId="164" fontId="12" fillId="7" borderId="18" xfId="1" applyNumberFormat="1" applyFont="1" applyFill="1" applyBorder="1" applyProtection="1">
      <protection hidden="1"/>
    </xf>
    <xf numFmtId="164" fontId="11" fillId="7" borderId="18" xfId="0" applyNumberFormat="1" applyFont="1" applyFill="1" applyBorder="1" applyProtection="1">
      <protection hidden="1"/>
    </xf>
    <xf numFmtId="43" fontId="9" fillId="4" borderId="1" xfId="0" applyNumberFormat="1" applyFont="1" applyFill="1" applyBorder="1" applyProtection="1"/>
    <xf numFmtId="0" fontId="12" fillId="4" borderId="4"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7" borderId="18" xfId="0" applyFont="1" applyFill="1" applyBorder="1" applyAlignment="1" applyProtection="1">
      <alignment horizontal="center" vertical="top"/>
    </xf>
    <xf numFmtId="0" fontId="13" fillId="4" borderId="0" xfId="0" applyFont="1" applyFill="1" applyAlignment="1" applyProtection="1">
      <alignment horizontal="center" wrapText="1"/>
    </xf>
  </cellXfs>
  <cellStyles count="351">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Hyperlink" xfId="2" builtinId="8" hidden="1"/>
    <cellStyle name="Hyperlink" xfId="4" builtinId="8" hidden="1"/>
    <cellStyle name="Hyperlink" xfId="6" builtinId="8" hidden="1"/>
    <cellStyle name="Hyperlink" xfId="8"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cellStyle name="Normal" xfId="0" builtinId="0"/>
    <cellStyle name="Normal 2" xfId="350" xr:uid="{00000000-0005-0000-0000-00005D010000}"/>
    <cellStyle name="Percent" xfId="10" builtinId="5"/>
  </cellStyles>
  <dxfs count="50">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numFmt numFmtId="164" formatCode="_-* #,##0_-;\-* #,##0_-;_-* &quot;-&quot;??_-;_-@_-"/>
      <fill>
        <patternFill patternType="none">
          <fgColor indexed="64"/>
          <bgColor indexed="65"/>
        </patternFill>
      </fill>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alignment vertical="bottom" textRotation="0" wrapText="1" justifyLastLine="0" shrinkToFit="0"/>
      <protection locked="1" hidden="0"/>
    </dxf>
    <dxf>
      <font>
        <b/>
        <i val="0"/>
        <strike val="0"/>
        <condense val="0"/>
        <extend val="0"/>
        <outline val="0"/>
        <shadow val="0"/>
        <u val="none"/>
        <vertAlign val="baseline"/>
        <sz val="12"/>
        <color auto="1"/>
        <name val="Arial"/>
        <scheme val="none"/>
      </font>
    </dxf>
    <dxf>
      <border diagonalUp="0" diagonalDown="0">
        <top style="thin">
          <color rgb="FFB8DDE1"/>
        </top>
        <bottom style="thin">
          <color rgb="FFB8DDE1"/>
        </bottom>
      </border>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numFmt numFmtId="0" formatCode="General"/>
      <fill>
        <patternFill patternType="none">
          <fgColor indexed="64"/>
          <bgColor theme="8" tint="0.59999389629810485"/>
        </patternFill>
      </fill>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numFmt numFmtId="35" formatCode="_-* #,##0.00_-;\-* #,##0.00_-;_-* &quot;-&quot;??_-;_-@_-"/>
      <fill>
        <patternFill patternType="none">
          <fgColor indexed="64"/>
          <bgColor indexed="65"/>
        </patternFill>
      </fill>
      <protection locked="1" hidden="0"/>
    </dxf>
    <dxf>
      <font>
        <strike val="0"/>
        <outline val="0"/>
        <shadow val="0"/>
        <vertAlign val="baseline"/>
        <color rgb="FF0C2340"/>
        <name val="Arial"/>
        <scheme val="none"/>
      </font>
      <alignment horizontal="general" vertical="bottom" textRotation="0" wrapText="1" indent="0" justifyLastLine="0" shrinkToFit="0" readingOrder="0"/>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border diagonalUp="0" diagonalDown="0">
        <top style="thin">
          <color rgb="FFB8DDE1"/>
        </top>
        <bottom style="thin">
          <color rgb="FFB8DDE1"/>
        </bottom>
        <horizontal style="thin">
          <color rgb="FFB8DDE1"/>
        </horizontal>
      </border>
      <protection locked="1" hidden="0"/>
    </dxf>
    <dxf>
      <font>
        <strike val="0"/>
        <outline val="0"/>
        <shadow val="0"/>
        <vertAlign val="baseline"/>
        <color rgb="FF0C2340"/>
        <name val="Arial"/>
        <scheme val="none"/>
      </font>
      <border diagonalUp="0" diagonalDown="0">
        <top style="thin">
          <color rgb="FFB8DDE1"/>
        </top>
        <bottom style="thin">
          <color rgb="FFB8DDE1"/>
        </bottom>
        <horizontal style="thin">
          <color rgb="FFB8DDE1"/>
        </horizontal>
      </border>
      <protection locked="1" hidden="0"/>
    </dxf>
    <dxf>
      <numFmt numFmtId="164" formatCode="_-* #,##0_-;\-* #,##0_-;_-* &quot;-&quot;??_-;_-@_-"/>
      <fill>
        <patternFill patternType="none">
          <fgColor indexed="64"/>
          <bgColor indexed="65"/>
        </patternFill>
      </fill>
    </dxf>
    <dxf>
      <font>
        <strike val="0"/>
        <outline val="0"/>
        <shadow val="0"/>
        <vertAlign val="baseline"/>
        <color rgb="FF0C2340"/>
        <name val="Arial"/>
        <scheme val="none"/>
      </font>
      <border diagonalUp="0" diagonalDown="0">
        <top style="thin">
          <color rgb="FFB8DDE1"/>
        </top>
        <bottom style="thin">
          <color rgb="FFB8DDE1"/>
        </bottom>
        <horizontal style="thin">
          <color rgb="FFB8DDE1"/>
        </horizontal>
      </border>
      <protection locked="1" hidden="0"/>
    </dxf>
    <dxf>
      <font>
        <strike val="0"/>
        <outline val="0"/>
        <shadow val="0"/>
        <vertAlign val="baseline"/>
        <color rgb="FF0C2340"/>
        <name val="Arial"/>
        <scheme val="none"/>
      </font>
      <border diagonalUp="0" diagonalDown="0">
        <top style="thin">
          <color rgb="FFB8DDE1"/>
        </top>
        <bottom style="thin">
          <color rgb="FFB8DDE1"/>
        </bottom>
        <horizontal style="thin">
          <color rgb="FFB8DDE1"/>
        </horizontal>
      </border>
      <protection locked="1" hidden="0"/>
    </dxf>
    <dxf>
      <font>
        <strike val="0"/>
        <outline val="0"/>
        <shadow val="0"/>
        <vertAlign val="baseline"/>
        <color rgb="FF0C2340"/>
        <name val="Arial"/>
        <scheme val="none"/>
      </font>
      <alignment vertical="bottom" textRotation="0" wrapText="1" justifyLastLine="0" shrinkToFit="0"/>
      <border diagonalUp="0" diagonalDown="0">
        <top style="thin">
          <color rgb="FFB8DDE1"/>
        </top>
        <bottom style="thin">
          <color rgb="FFB8DDE1"/>
        </bottom>
        <horizontal style="thin">
          <color rgb="FFB8DDE1"/>
        </horizontal>
      </border>
      <protection locked="1" hidden="0"/>
    </dxf>
    <dxf>
      <font>
        <b/>
        <i val="0"/>
        <strike val="0"/>
        <condense val="0"/>
        <extend val="0"/>
        <outline val="0"/>
        <shadow val="0"/>
        <u val="none"/>
        <vertAlign val="baseline"/>
        <sz val="12"/>
        <color auto="1"/>
        <name val="Arial"/>
        <scheme val="none"/>
      </font>
    </dxf>
    <dxf>
      <border>
        <top style="thin">
          <color rgb="FFB8DDE1"/>
        </top>
      </border>
    </dxf>
    <dxf>
      <border diagonalUp="0" diagonalDown="0">
        <top style="thin">
          <color rgb="FFB8DDE1"/>
        </top>
        <bottom style="thin">
          <color rgb="FFB8DDE1"/>
        </bottom>
      </border>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numFmt numFmtId="164" formatCode="_-* #,##0_-;\-* #,##0_-;_-* &quot;-&quot;??_-;_-@_-"/>
      <alignment horizontal="right" vertical="bottom" textRotation="0" wrapText="0" indent="0" justifyLastLine="0" shrinkToFit="0" readingOrder="0"/>
      <border diagonalUp="0" diagonalDown="0">
        <left/>
        <right/>
        <top style="thin">
          <color rgb="FFB8DDE1"/>
        </top>
        <bottom style="thin">
          <color rgb="FFB8DDE1"/>
        </bottom>
        <vertical/>
        <horizontal style="thin">
          <color rgb="FFB8DDE1"/>
        </horizontal>
      </border>
      <protection locked="1" hidden="0"/>
    </dxf>
    <dxf>
      <font>
        <strike val="0"/>
        <outline val="0"/>
        <shadow val="0"/>
        <vertAlign val="baseline"/>
        <color rgb="FF0C2340"/>
        <name val="Arial"/>
        <scheme val="none"/>
      </font>
      <numFmt numFmtId="164" formatCode="_-* #,##0_-;\-* #,##0_-;_-* &quot;-&quot;??_-;_-@_-"/>
      <alignment horizontal="right" vertical="bottom" textRotation="0" wrapText="0" indent="0" justifyLastLine="0" shrinkToFit="0" readingOrder="0"/>
      <border diagonalUp="0" diagonalDown="0">
        <left/>
        <right/>
        <top style="thin">
          <color rgb="FFB8DDE1"/>
        </top>
        <bottom style="thin">
          <color rgb="FFB8DDE1"/>
        </bottom>
        <vertical/>
        <horizontal style="thin">
          <color rgb="FFB8DDE1"/>
        </horizontal>
      </border>
      <protection locked="1" hidden="0"/>
    </dxf>
    <dxf>
      <font>
        <strike val="0"/>
        <outline val="0"/>
        <shadow val="0"/>
        <vertAlign val="baseline"/>
        <color rgb="FF0C2340"/>
        <name val="Arial"/>
        <scheme val="none"/>
      </font>
      <numFmt numFmtId="164" formatCode="_-* #,##0_-;\-* #,##0_-;_-* &quot;-&quot;??_-;_-@_-"/>
      <alignment horizontal="right" vertical="bottom" textRotation="0" wrapText="0" indent="0" justifyLastLine="0" shrinkToFit="0" readingOrder="0"/>
      <border diagonalUp="0" diagonalDown="0">
        <left/>
        <right/>
        <top style="thin">
          <color rgb="FFB8DDE1"/>
        </top>
        <bottom style="thin">
          <color rgb="FFB8DDE1"/>
        </bottom>
        <vertical/>
        <horizontal style="thin">
          <color rgb="FFB8DDE1"/>
        </horizontal>
      </border>
      <protection locked="1" hidden="0"/>
    </dxf>
    <dxf>
      <font>
        <b/>
        <strike val="0"/>
        <outline val="0"/>
        <shadow val="0"/>
        <vertAlign val="baseline"/>
        <color rgb="FF0C2340"/>
        <name val="Arial"/>
        <scheme val="none"/>
      </font>
      <numFmt numFmtId="1" formatCode="0"/>
      <border diagonalUp="0" diagonalDown="0">
        <left/>
        <right/>
        <top style="thin">
          <color rgb="FFB8DDE1"/>
        </top>
        <bottom style="thin">
          <color rgb="FFB8DDE1"/>
        </bottom>
        <vertical/>
        <horizontal style="thin">
          <color rgb="FFB8DDE1"/>
        </horizontal>
      </border>
      <protection locked="1" hidden="0"/>
    </dxf>
    <dxf>
      <font>
        <b/>
        <i val="0"/>
        <strike val="0"/>
        <condense val="0"/>
        <extend val="0"/>
        <outline val="0"/>
        <shadow val="0"/>
        <u val="none"/>
        <vertAlign val="baseline"/>
        <sz val="10"/>
        <color rgb="FF0C2340"/>
        <name val="Arial"/>
        <scheme val="none"/>
      </font>
      <fill>
        <patternFill patternType="solid">
          <fgColor indexed="64"/>
          <bgColor theme="0"/>
        </patternFill>
      </fill>
      <border diagonalUp="0" diagonalDown="0">
        <left/>
        <right/>
        <top style="thin">
          <color rgb="FFB8DDE1"/>
        </top>
        <bottom style="thin">
          <color rgb="FFB8DDE1"/>
        </bottom>
        <vertical/>
        <horizontal style="thin">
          <color rgb="FFB8DDE1"/>
        </horizontal>
      </border>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b val="0"/>
        <i val="0"/>
        <strike val="0"/>
        <condense val="0"/>
        <extend val="0"/>
        <outline val="0"/>
        <shadow val="0"/>
        <u val="none"/>
        <vertAlign val="baseline"/>
        <sz val="10"/>
        <color rgb="FF0C2340"/>
        <name val="Arial"/>
        <scheme val="none"/>
      </font>
      <numFmt numFmtId="164" formatCode="_-* #,##0_-;\-* #,##0_-;_-* &quot;-&quot;??_-;_-@_-"/>
      <protection locked="1" hidden="1"/>
    </dxf>
    <dxf>
      <font>
        <strike val="0"/>
        <outline val="0"/>
        <shadow val="0"/>
        <vertAlign val="baseline"/>
        <color rgb="FF0C2340"/>
        <name val="Arial"/>
        <scheme val="none"/>
      </font>
      <fill>
        <patternFill patternType="solid">
          <fgColor indexed="64"/>
          <bgColor rgb="FFFFFF00"/>
        </patternFill>
      </fill>
      <protection locked="1" hidden="0"/>
    </dxf>
    <dxf>
      <font>
        <strike val="0"/>
        <outline val="0"/>
        <shadow val="0"/>
        <vertAlign val="baseline"/>
        <color rgb="FF0C2340"/>
        <name val="Arial"/>
        <scheme val="none"/>
      </font>
      <alignment horizontal="right" vertical="bottom" textRotation="0" wrapText="0" indent="0" justifyLastLine="0" shrinkToFit="0" readingOrder="0"/>
      <protection locked="1" hidden="0"/>
    </dxf>
    <dxf>
      <alignment horizontal="general" vertical="bottom" textRotation="0" wrapText="1" indent="0" justifyLastLine="0" shrinkToFit="0" readingOrder="0"/>
    </dxf>
    <dxf>
      <font>
        <strike val="0"/>
        <outline val="0"/>
        <shadow val="0"/>
        <vertAlign val="baseline"/>
        <color rgb="FF0C2340"/>
        <name val="Arial"/>
        <scheme val="none"/>
      </font>
      <alignment vertical="bottom" textRotation="0" wrapText="1" justifyLastLine="0" shrinkToFit="0"/>
      <protection locked="1" hidden="0"/>
    </dxf>
    <dxf>
      <alignment horizontal="general" vertical="bottom" textRotation="0" wrapText="1" indent="0" justifyLastLine="0" shrinkToFit="0" readingOrder="0"/>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b val="0"/>
        <i val="0"/>
        <strike val="0"/>
        <condense val="0"/>
        <extend val="0"/>
        <outline val="0"/>
        <shadow val="0"/>
        <u val="none"/>
        <vertAlign val="baseline"/>
        <sz val="10"/>
        <color rgb="FF0C2340"/>
        <name val="Arial"/>
        <scheme val="none"/>
      </font>
      <numFmt numFmtId="164" formatCode="_-* #,##0_-;\-* #,##0_-;_-* &quot;-&quot;??_-;_-@_-"/>
      <fill>
        <patternFill patternType="solid">
          <fgColor indexed="64"/>
          <bgColor rgb="FFFFFF00"/>
        </patternFill>
      </fill>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alignment vertical="bottom" textRotation="0" wrapText="1" justifyLastLine="0" shrinkToFit="0"/>
      <protection locked="1" hidden="0"/>
    </dxf>
    <dxf>
      <font>
        <strike val="0"/>
        <outline val="0"/>
        <shadow val="0"/>
        <vertAlign val="baseline"/>
        <color rgb="FF0C2340"/>
        <name val="Arial"/>
        <scheme val="none"/>
      </font>
      <protection locked="1" hidden="0"/>
    </dxf>
    <dxf>
      <font>
        <strike val="0"/>
        <outline val="0"/>
        <shadow val="0"/>
        <vertAlign val="baseline"/>
        <color rgb="FF0C2340"/>
        <name val="Arial"/>
        <scheme val="none"/>
      </font>
      <protection locked="1" hidden="0"/>
    </dxf>
    <dxf>
      <font>
        <color rgb="FF9C0006"/>
      </font>
      <fill>
        <patternFill>
          <bgColor rgb="FFFFC7CE"/>
        </patternFill>
      </fill>
    </dxf>
  </dxfs>
  <tableStyles count="0" defaultTableStyle="TableStyleMedium9" defaultPivotStyle="PivotStyleMedium4"/>
  <colors>
    <mruColors>
      <color rgb="FF0C2340"/>
      <color rgb="FFECC3B2"/>
      <color rgb="FFFBDB65"/>
      <color rgb="FFC3DC93"/>
      <color rgb="FFB8DDE1"/>
      <color rgb="FFEEEEED"/>
      <color rgb="FFDDCBA4"/>
      <color rgb="FFFF3300"/>
      <color rgb="FFFF9933"/>
      <color rgb="FF33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0C2340"/>
                </a:solidFill>
              </a:defRPr>
            </a:pPr>
            <a:r>
              <a:rPr lang="en-US">
                <a:solidFill>
                  <a:srgbClr val="0C2340"/>
                </a:solidFill>
              </a:rPr>
              <a:t>Number</a:t>
            </a:r>
            <a:r>
              <a:rPr lang="en-US" baseline="0">
                <a:solidFill>
                  <a:srgbClr val="0C2340"/>
                </a:solidFill>
              </a:rPr>
              <a:t> of days of water in on-farm storage</a:t>
            </a:r>
            <a:endParaRPr lang="en-US">
              <a:solidFill>
                <a:srgbClr val="0C2340"/>
              </a:solidFill>
            </a:endParaRPr>
          </a:p>
        </c:rich>
      </c:tx>
      <c:overlay val="0"/>
    </c:title>
    <c:autoTitleDeleted val="0"/>
    <c:plotArea>
      <c:layout/>
      <c:barChart>
        <c:barDir val="col"/>
        <c:grouping val="clustered"/>
        <c:varyColors val="0"/>
        <c:ser>
          <c:idx val="0"/>
          <c:order val="0"/>
          <c:tx>
            <c:strRef>
              <c:f>'Farm data'!$AB$15</c:f>
              <c:strCache>
                <c:ptCount val="1"/>
                <c:pt idx="0">
                  <c:v>Storage at 100%</c:v>
                </c:pt>
              </c:strCache>
            </c:strRef>
          </c:tx>
          <c:spPr>
            <a:solidFill>
              <a:srgbClr val="C3DC93"/>
            </a:solidFill>
          </c:spPr>
          <c:invertIfNegative val="0"/>
          <c:cat>
            <c:strRef>
              <c:f>'Farm data'!$AC$7:$AN$7</c:f>
              <c:strCache>
                <c:ptCount val="12"/>
                <c:pt idx="0">
                  <c:v>September</c:v>
                </c:pt>
                <c:pt idx="1">
                  <c:v>October</c:v>
                </c:pt>
                <c:pt idx="2">
                  <c:v>November</c:v>
                </c:pt>
                <c:pt idx="3">
                  <c:v>December</c:v>
                </c:pt>
                <c:pt idx="4">
                  <c:v>January</c:v>
                </c:pt>
                <c:pt idx="5">
                  <c:v>February</c:v>
                </c:pt>
                <c:pt idx="6">
                  <c:v>March</c:v>
                </c:pt>
                <c:pt idx="7">
                  <c:v>April</c:v>
                </c:pt>
                <c:pt idx="8">
                  <c:v>May</c:v>
                </c:pt>
                <c:pt idx="9">
                  <c:v>June</c:v>
                </c:pt>
                <c:pt idx="10">
                  <c:v>July</c:v>
                </c:pt>
                <c:pt idx="11">
                  <c:v>August</c:v>
                </c:pt>
              </c:strCache>
            </c:strRef>
          </c:cat>
          <c:val>
            <c:numRef>
              <c:f>'Farm data'!$AC$15:$AN$15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33-4511-924F-A8EDD15A0BFF}"/>
            </c:ext>
          </c:extLst>
        </c:ser>
        <c:ser>
          <c:idx val="1"/>
          <c:order val="1"/>
          <c:tx>
            <c:strRef>
              <c:f>'Farm data'!$AB$16</c:f>
              <c:strCache>
                <c:ptCount val="1"/>
                <c:pt idx="0">
                  <c:v>Storage at 75%</c:v>
                </c:pt>
              </c:strCache>
            </c:strRef>
          </c:tx>
          <c:spPr>
            <a:solidFill>
              <a:srgbClr val="FFC000"/>
            </a:solidFill>
          </c:spPr>
          <c:invertIfNegative val="0"/>
          <c:cat>
            <c:strRef>
              <c:f>'Farm data'!$AC$7:$AN$7</c:f>
              <c:strCache>
                <c:ptCount val="12"/>
                <c:pt idx="0">
                  <c:v>September</c:v>
                </c:pt>
                <c:pt idx="1">
                  <c:v>October</c:v>
                </c:pt>
                <c:pt idx="2">
                  <c:v>November</c:v>
                </c:pt>
                <c:pt idx="3">
                  <c:v>December</c:v>
                </c:pt>
                <c:pt idx="4">
                  <c:v>January</c:v>
                </c:pt>
                <c:pt idx="5">
                  <c:v>February</c:v>
                </c:pt>
                <c:pt idx="6">
                  <c:v>March</c:v>
                </c:pt>
                <c:pt idx="7">
                  <c:v>April</c:v>
                </c:pt>
                <c:pt idx="8">
                  <c:v>May</c:v>
                </c:pt>
                <c:pt idx="9">
                  <c:v>June</c:v>
                </c:pt>
                <c:pt idx="10">
                  <c:v>July</c:v>
                </c:pt>
                <c:pt idx="11">
                  <c:v>August</c:v>
                </c:pt>
              </c:strCache>
            </c:strRef>
          </c:cat>
          <c:val>
            <c:numRef>
              <c:f>'Farm data'!$AC$16:$AN$16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933-4511-924F-A8EDD15A0BFF}"/>
            </c:ext>
          </c:extLst>
        </c:ser>
        <c:ser>
          <c:idx val="2"/>
          <c:order val="2"/>
          <c:tx>
            <c:strRef>
              <c:f>'Farm data'!$AB$17</c:f>
              <c:strCache>
                <c:ptCount val="1"/>
                <c:pt idx="0">
                  <c:v>Storage at 50%</c:v>
                </c:pt>
              </c:strCache>
            </c:strRef>
          </c:tx>
          <c:spPr>
            <a:solidFill>
              <a:srgbClr val="ECC3B2"/>
            </a:solidFill>
          </c:spPr>
          <c:invertIfNegative val="0"/>
          <c:cat>
            <c:strRef>
              <c:f>'Farm data'!$AC$7:$AN$7</c:f>
              <c:strCache>
                <c:ptCount val="12"/>
                <c:pt idx="0">
                  <c:v>September</c:v>
                </c:pt>
                <c:pt idx="1">
                  <c:v>October</c:v>
                </c:pt>
                <c:pt idx="2">
                  <c:v>November</c:v>
                </c:pt>
                <c:pt idx="3">
                  <c:v>December</c:v>
                </c:pt>
                <c:pt idx="4">
                  <c:v>January</c:v>
                </c:pt>
                <c:pt idx="5">
                  <c:v>February</c:v>
                </c:pt>
                <c:pt idx="6">
                  <c:v>March</c:v>
                </c:pt>
                <c:pt idx="7">
                  <c:v>April</c:v>
                </c:pt>
                <c:pt idx="8">
                  <c:v>May</c:v>
                </c:pt>
                <c:pt idx="9">
                  <c:v>June</c:v>
                </c:pt>
                <c:pt idx="10">
                  <c:v>July</c:v>
                </c:pt>
                <c:pt idx="11">
                  <c:v>August</c:v>
                </c:pt>
              </c:strCache>
            </c:strRef>
          </c:cat>
          <c:val>
            <c:numRef>
              <c:f>'Farm data'!$AC$17:$AN$17</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933-4511-924F-A8EDD15A0BFF}"/>
            </c:ext>
          </c:extLst>
        </c:ser>
        <c:dLbls>
          <c:showLegendKey val="0"/>
          <c:showVal val="0"/>
          <c:showCatName val="0"/>
          <c:showSerName val="0"/>
          <c:showPercent val="0"/>
          <c:showBubbleSize val="0"/>
        </c:dLbls>
        <c:gapWidth val="150"/>
        <c:axId val="189615616"/>
        <c:axId val="162274624"/>
      </c:barChart>
      <c:catAx>
        <c:axId val="189615616"/>
        <c:scaling>
          <c:orientation val="minMax"/>
        </c:scaling>
        <c:delete val="0"/>
        <c:axPos val="b"/>
        <c:numFmt formatCode="General" sourceLinked="0"/>
        <c:majorTickMark val="out"/>
        <c:minorTickMark val="none"/>
        <c:tickLblPos val="nextTo"/>
        <c:txPr>
          <a:bodyPr/>
          <a:lstStyle/>
          <a:p>
            <a:pPr>
              <a:defRPr>
                <a:solidFill>
                  <a:srgbClr val="0C2340"/>
                </a:solidFill>
              </a:defRPr>
            </a:pPr>
            <a:endParaRPr lang="en-US"/>
          </a:p>
        </c:txPr>
        <c:crossAx val="162274624"/>
        <c:crosses val="autoZero"/>
        <c:auto val="1"/>
        <c:lblAlgn val="ctr"/>
        <c:lblOffset val="100"/>
        <c:noMultiLvlLbl val="0"/>
      </c:catAx>
      <c:valAx>
        <c:axId val="162274624"/>
        <c:scaling>
          <c:orientation val="minMax"/>
        </c:scaling>
        <c:delete val="0"/>
        <c:axPos val="l"/>
        <c:majorGridlines>
          <c:spPr>
            <a:ln>
              <a:solidFill>
                <a:srgbClr val="0C2340"/>
              </a:solidFill>
            </a:ln>
          </c:spPr>
        </c:majorGridlines>
        <c:title>
          <c:tx>
            <c:rich>
              <a:bodyPr rot="-5400000" vert="horz"/>
              <a:lstStyle/>
              <a:p>
                <a:pPr>
                  <a:defRPr sz="1200">
                    <a:solidFill>
                      <a:srgbClr val="0C2340"/>
                    </a:solidFill>
                  </a:defRPr>
                </a:pPr>
                <a:r>
                  <a:rPr lang="en-US" sz="1200">
                    <a:solidFill>
                      <a:srgbClr val="0C2340"/>
                    </a:solidFill>
                  </a:rPr>
                  <a:t>DAYS </a:t>
                </a:r>
              </a:p>
            </c:rich>
          </c:tx>
          <c:overlay val="0"/>
        </c:title>
        <c:numFmt formatCode="0" sourceLinked="1"/>
        <c:majorTickMark val="out"/>
        <c:minorTickMark val="none"/>
        <c:tickLblPos val="nextTo"/>
        <c:spPr>
          <a:ln>
            <a:noFill/>
          </a:ln>
        </c:spPr>
        <c:crossAx val="189615616"/>
        <c:crosses val="autoZero"/>
        <c:crossBetween val="between"/>
      </c:valAx>
      <c:spPr>
        <a:ln>
          <a:noFill/>
        </a:ln>
      </c:spPr>
    </c:plotArea>
    <c:legend>
      <c:legendPos val="t"/>
      <c:overlay val="0"/>
      <c:txPr>
        <a:bodyPr/>
        <a:lstStyle/>
        <a:p>
          <a:pPr>
            <a:defRPr sz="1400">
              <a:solidFill>
                <a:srgbClr val="0C2340"/>
              </a:solidFill>
            </a:defRPr>
          </a:pPr>
          <a:endParaRPr lang="en-US"/>
        </a:p>
      </c:txPr>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rgbClr val="0C2340"/>
                </a:solidFill>
              </a:defRPr>
            </a:pPr>
            <a:r>
              <a:rPr lang="en-US">
                <a:solidFill>
                  <a:srgbClr val="0C2340"/>
                </a:solidFill>
              </a:rPr>
              <a:t>Number</a:t>
            </a:r>
            <a:r>
              <a:rPr lang="en-US" baseline="0">
                <a:solidFill>
                  <a:srgbClr val="0C2340"/>
                </a:solidFill>
              </a:rPr>
              <a:t> of days of water in on-farm storage</a:t>
            </a:r>
            <a:endParaRPr lang="en-US">
              <a:solidFill>
                <a:srgbClr val="0C2340"/>
              </a:solidFill>
            </a:endParaRPr>
          </a:p>
        </c:rich>
      </c:tx>
      <c:overlay val="0"/>
    </c:title>
    <c:autoTitleDeleted val="0"/>
    <c:plotArea>
      <c:layout/>
      <c:barChart>
        <c:barDir val="col"/>
        <c:grouping val="clustered"/>
        <c:varyColors val="0"/>
        <c:ser>
          <c:idx val="0"/>
          <c:order val="0"/>
          <c:tx>
            <c:strRef>
              <c:f>'Farm data'!$AB$15</c:f>
              <c:strCache>
                <c:ptCount val="1"/>
                <c:pt idx="0">
                  <c:v>Storage at 100%</c:v>
                </c:pt>
              </c:strCache>
            </c:strRef>
          </c:tx>
          <c:spPr>
            <a:solidFill>
              <a:srgbClr val="C3DC93"/>
            </a:solidFill>
          </c:spPr>
          <c:invertIfNegative val="0"/>
          <c:cat>
            <c:strRef>
              <c:f>'Farm data'!$AC$7:$AN$7</c:f>
              <c:strCache>
                <c:ptCount val="12"/>
                <c:pt idx="0">
                  <c:v>September</c:v>
                </c:pt>
                <c:pt idx="1">
                  <c:v>October</c:v>
                </c:pt>
                <c:pt idx="2">
                  <c:v>November</c:v>
                </c:pt>
                <c:pt idx="3">
                  <c:v>December</c:v>
                </c:pt>
                <c:pt idx="4">
                  <c:v>January</c:v>
                </c:pt>
                <c:pt idx="5">
                  <c:v>February</c:v>
                </c:pt>
                <c:pt idx="6">
                  <c:v>March</c:v>
                </c:pt>
                <c:pt idx="7">
                  <c:v>April</c:v>
                </c:pt>
                <c:pt idx="8">
                  <c:v>May</c:v>
                </c:pt>
                <c:pt idx="9">
                  <c:v>June</c:v>
                </c:pt>
                <c:pt idx="10">
                  <c:v>July</c:v>
                </c:pt>
                <c:pt idx="11">
                  <c:v>August</c:v>
                </c:pt>
              </c:strCache>
            </c:strRef>
          </c:cat>
          <c:val>
            <c:numRef>
              <c:f>'Farm data'!$AC$15:$AN$15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8E-4D66-8522-98B9D6D7D358}"/>
            </c:ext>
          </c:extLst>
        </c:ser>
        <c:ser>
          <c:idx val="1"/>
          <c:order val="1"/>
          <c:tx>
            <c:strRef>
              <c:f>'Farm data'!$AB$16</c:f>
              <c:strCache>
                <c:ptCount val="1"/>
                <c:pt idx="0">
                  <c:v>Storage at 75%</c:v>
                </c:pt>
              </c:strCache>
            </c:strRef>
          </c:tx>
          <c:spPr>
            <a:solidFill>
              <a:srgbClr val="FBDB65"/>
            </a:solidFill>
          </c:spPr>
          <c:invertIfNegative val="0"/>
          <c:cat>
            <c:strRef>
              <c:f>'Farm data'!$AC$7:$AN$7</c:f>
              <c:strCache>
                <c:ptCount val="12"/>
                <c:pt idx="0">
                  <c:v>September</c:v>
                </c:pt>
                <c:pt idx="1">
                  <c:v>October</c:v>
                </c:pt>
                <c:pt idx="2">
                  <c:v>November</c:v>
                </c:pt>
                <c:pt idx="3">
                  <c:v>December</c:v>
                </c:pt>
                <c:pt idx="4">
                  <c:v>January</c:v>
                </c:pt>
                <c:pt idx="5">
                  <c:v>February</c:v>
                </c:pt>
                <c:pt idx="6">
                  <c:v>March</c:v>
                </c:pt>
                <c:pt idx="7">
                  <c:v>April</c:v>
                </c:pt>
                <c:pt idx="8">
                  <c:v>May</c:v>
                </c:pt>
                <c:pt idx="9">
                  <c:v>June</c:v>
                </c:pt>
                <c:pt idx="10">
                  <c:v>July</c:v>
                </c:pt>
                <c:pt idx="11">
                  <c:v>August</c:v>
                </c:pt>
              </c:strCache>
            </c:strRef>
          </c:cat>
          <c:val>
            <c:numRef>
              <c:f>'Farm data'!$AC$16:$AN$16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98E-4D66-8522-98B9D6D7D358}"/>
            </c:ext>
          </c:extLst>
        </c:ser>
        <c:ser>
          <c:idx val="2"/>
          <c:order val="2"/>
          <c:tx>
            <c:strRef>
              <c:f>'Farm data'!$AB$17</c:f>
              <c:strCache>
                <c:ptCount val="1"/>
                <c:pt idx="0">
                  <c:v>Storage at 50%</c:v>
                </c:pt>
              </c:strCache>
            </c:strRef>
          </c:tx>
          <c:spPr>
            <a:solidFill>
              <a:srgbClr val="ECC3B2"/>
            </a:solidFill>
          </c:spPr>
          <c:invertIfNegative val="0"/>
          <c:cat>
            <c:strRef>
              <c:f>'Farm data'!$AC$7:$AN$7</c:f>
              <c:strCache>
                <c:ptCount val="12"/>
                <c:pt idx="0">
                  <c:v>September</c:v>
                </c:pt>
                <c:pt idx="1">
                  <c:v>October</c:v>
                </c:pt>
                <c:pt idx="2">
                  <c:v>November</c:v>
                </c:pt>
                <c:pt idx="3">
                  <c:v>December</c:v>
                </c:pt>
                <c:pt idx="4">
                  <c:v>January</c:v>
                </c:pt>
                <c:pt idx="5">
                  <c:v>February</c:v>
                </c:pt>
                <c:pt idx="6">
                  <c:v>March</c:v>
                </c:pt>
                <c:pt idx="7">
                  <c:v>April</c:v>
                </c:pt>
                <c:pt idx="8">
                  <c:v>May</c:v>
                </c:pt>
                <c:pt idx="9">
                  <c:v>June</c:v>
                </c:pt>
                <c:pt idx="10">
                  <c:v>July</c:v>
                </c:pt>
                <c:pt idx="11">
                  <c:v>August</c:v>
                </c:pt>
              </c:strCache>
            </c:strRef>
          </c:cat>
          <c:val>
            <c:numRef>
              <c:f>'Farm data'!$AC$17:$AN$17</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98E-4D66-8522-98B9D6D7D358}"/>
            </c:ext>
          </c:extLst>
        </c:ser>
        <c:dLbls>
          <c:showLegendKey val="0"/>
          <c:showVal val="0"/>
          <c:showCatName val="0"/>
          <c:showSerName val="0"/>
          <c:showPercent val="0"/>
          <c:showBubbleSize val="0"/>
        </c:dLbls>
        <c:gapWidth val="150"/>
        <c:axId val="190469632"/>
        <c:axId val="189278464"/>
      </c:barChart>
      <c:catAx>
        <c:axId val="190469632"/>
        <c:scaling>
          <c:orientation val="minMax"/>
        </c:scaling>
        <c:delete val="0"/>
        <c:axPos val="b"/>
        <c:numFmt formatCode="General" sourceLinked="0"/>
        <c:majorTickMark val="out"/>
        <c:minorTickMark val="none"/>
        <c:tickLblPos val="nextTo"/>
        <c:txPr>
          <a:bodyPr/>
          <a:lstStyle/>
          <a:p>
            <a:pPr>
              <a:defRPr>
                <a:solidFill>
                  <a:srgbClr val="0C2340"/>
                </a:solidFill>
              </a:defRPr>
            </a:pPr>
            <a:endParaRPr lang="en-US"/>
          </a:p>
        </c:txPr>
        <c:crossAx val="189278464"/>
        <c:crosses val="autoZero"/>
        <c:auto val="1"/>
        <c:lblAlgn val="ctr"/>
        <c:lblOffset val="100"/>
        <c:noMultiLvlLbl val="0"/>
      </c:catAx>
      <c:valAx>
        <c:axId val="189278464"/>
        <c:scaling>
          <c:orientation val="minMax"/>
        </c:scaling>
        <c:delete val="0"/>
        <c:axPos val="l"/>
        <c:majorGridlines/>
        <c:title>
          <c:tx>
            <c:rich>
              <a:bodyPr rot="-5400000" vert="horz"/>
              <a:lstStyle/>
              <a:p>
                <a:pPr>
                  <a:defRPr sz="1200">
                    <a:solidFill>
                      <a:srgbClr val="0C2340"/>
                    </a:solidFill>
                  </a:defRPr>
                </a:pPr>
                <a:r>
                  <a:rPr lang="en-US" sz="1200">
                    <a:solidFill>
                      <a:srgbClr val="0C2340"/>
                    </a:solidFill>
                  </a:rPr>
                  <a:t>DAYS </a:t>
                </a:r>
              </a:p>
            </c:rich>
          </c:tx>
          <c:overlay val="0"/>
        </c:title>
        <c:numFmt formatCode="0" sourceLinked="1"/>
        <c:majorTickMark val="out"/>
        <c:minorTickMark val="none"/>
        <c:tickLblPos val="nextTo"/>
        <c:spPr>
          <a:ln>
            <a:noFill/>
          </a:ln>
        </c:spPr>
        <c:crossAx val="190469632"/>
        <c:crosses val="autoZero"/>
        <c:crossBetween val="between"/>
      </c:valAx>
    </c:plotArea>
    <c:legend>
      <c:legendPos val="t"/>
      <c:overlay val="0"/>
      <c:txPr>
        <a:bodyPr/>
        <a:lstStyle/>
        <a:p>
          <a:pPr>
            <a:defRPr sz="1400">
              <a:solidFill>
                <a:srgbClr val="0C2340"/>
              </a:solidFill>
            </a:defRPr>
          </a:pPr>
          <a:endParaRPr lang="en-US"/>
        </a:p>
      </c:txPr>
    </c:legend>
    <c:plotVisOnly val="1"/>
    <c:dispBlanksAs val="gap"/>
    <c:showDLblsOverMax val="0"/>
  </c:chart>
  <c:spPr>
    <a:ln>
      <a:noFill/>
    </a:ln>
  </c:spPr>
  <c:printSettings>
    <c:headerFooter/>
    <c:pageMargins b="1" l="0.75" r="0.75" t="1" header="0.5" footer="0.5"/>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3CCD79-7703-A74A-B4E6-E9ACE8535A0A}" type="doc">
      <dgm:prSet loTypeId="urn:microsoft.com/office/officeart/2005/8/layout/hierarchy2" loCatId="" qsTypeId="urn:microsoft.com/office/officeart/2005/8/quickstyle/simple4" qsCatId="simple" csTypeId="urn:microsoft.com/office/officeart/2005/8/colors/accent1_2" csCatId="accent1" phldr="1"/>
      <dgm:spPr/>
      <dgm:t>
        <a:bodyPr/>
        <a:lstStyle/>
        <a:p>
          <a:endParaRPr lang="en-US"/>
        </a:p>
      </dgm:t>
    </dgm:pt>
    <dgm:pt modelId="{427F5D1E-16AF-7843-97FB-7BD0D900BB35}">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Decrease water use or consumption</a:t>
          </a:r>
        </a:p>
      </dgm:t>
    </dgm:pt>
    <dgm:pt modelId="{7B1E1A4A-B517-974C-8823-BFF4AD4FB413}" type="parTrans" cxnId="{FA218B12-7E87-2E4E-B206-56AF21238805}">
      <dgm:prSet/>
      <dgm:spPr/>
      <dgm:t>
        <a:bodyPr/>
        <a:lstStyle/>
        <a:p>
          <a:endParaRPr lang="en-US"/>
        </a:p>
      </dgm:t>
    </dgm:pt>
    <dgm:pt modelId="{FCA84437-E5EA-264E-9DE0-D49F6235449C}" type="sibTrans" cxnId="{FA218B12-7E87-2E4E-B206-56AF21238805}">
      <dgm:prSet/>
      <dgm:spPr/>
      <dgm:t>
        <a:bodyPr/>
        <a:lstStyle/>
        <a:p>
          <a:endParaRPr lang="en-US"/>
        </a:p>
      </dgm:t>
    </dgm:pt>
    <dgm:pt modelId="{242164F7-0B17-404E-B4FB-3F513BFF19B0}">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In the shed </a:t>
          </a:r>
        </a:p>
      </dgm:t>
    </dgm:pt>
    <dgm:pt modelId="{9B4008F9-716B-ED4D-B61F-6414BA04702A}" type="parTrans" cxnId="{BF5F4DD2-EFAC-D446-8E32-3BB3552E7F00}">
      <dgm:prSet/>
      <dgm:spPr>
        <a:ln>
          <a:solidFill>
            <a:srgbClr val="B8DDE1"/>
          </a:solidFill>
        </a:ln>
      </dgm:spPr>
      <dgm:t>
        <a:bodyPr/>
        <a:lstStyle/>
        <a:p>
          <a:endParaRPr lang="en-US"/>
        </a:p>
      </dgm:t>
    </dgm:pt>
    <dgm:pt modelId="{A932DB0B-6F07-2D4E-8E3B-F66FF085D6DD}" type="sibTrans" cxnId="{BF5F4DD2-EFAC-D446-8E32-3BB3552E7F00}">
      <dgm:prSet/>
      <dgm:spPr/>
      <dgm:t>
        <a:bodyPr/>
        <a:lstStyle/>
        <a:p>
          <a:endParaRPr lang="en-US"/>
        </a:p>
      </dgm:t>
    </dgm:pt>
    <dgm:pt modelId="{A487BD46-C969-EB47-ADA9-767422918C38}">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Shed cleaning</a:t>
          </a:r>
        </a:p>
      </dgm:t>
    </dgm:pt>
    <dgm:pt modelId="{5521D8D1-C7EA-5242-A01C-9944DB7A3940}" type="parTrans" cxnId="{4C0ED2C5-77DA-A14B-BDCA-7C798E979E96}">
      <dgm:prSet/>
      <dgm:spPr>
        <a:ln>
          <a:solidFill>
            <a:srgbClr val="B8DDE1"/>
          </a:solidFill>
        </a:ln>
      </dgm:spPr>
      <dgm:t>
        <a:bodyPr/>
        <a:lstStyle/>
        <a:p>
          <a:endParaRPr lang="en-US"/>
        </a:p>
      </dgm:t>
    </dgm:pt>
    <dgm:pt modelId="{CF850A90-9E55-EB44-99E2-A935A0B66273}" type="sibTrans" cxnId="{4C0ED2C5-77DA-A14B-BDCA-7C798E979E96}">
      <dgm:prSet/>
      <dgm:spPr/>
      <dgm:t>
        <a:bodyPr/>
        <a:lstStyle/>
        <a:p>
          <a:endParaRPr lang="en-US"/>
        </a:p>
      </dgm:t>
    </dgm:pt>
    <dgm:pt modelId="{4E1139C6-DA6A-D541-AC7F-5C4A5FA4891B}">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Re-use of plate cooler water, link plate cooler pump to milk pump </a:t>
          </a:r>
        </a:p>
      </dgm:t>
    </dgm:pt>
    <dgm:pt modelId="{0E23BA34-97B3-D841-81B7-CAA59FDEA247}" type="parTrans" cxnId="{66B42E64-F715-7649-B234-5569787D4FA9}">
      <dgm:prSet/>
      <dgm:spPr>
        <a:ln>
          <a:solidFill>
            <a:srgbClr val="B8DDE1"/>
          </a:solidFill>
        </a:ln>
      </dgm:spPr>
      <dgm:t>
        <a:bodyPr/>
        <a:lstStyle/>
        <a:p>
          <a:endParaRPr lang="en-US"/>
        </a:p>
      </dgm:t>
    </dgm:pt>
    <dgm:pt modelId="{CCC4E26D-1F8D-F74F-8F00-1DE0472B516B}" type="sibTrans" cxnId="{66B42E64-F715-7649-B234-5569787D4FA9}">
      <dgm:prSet/>
      <dgm:spPr/>
      <dgm:t>
        <a:bodyPr/>
        <a:lstStyle/>
        <a:p>
          <a:endParaRPr lang="en-US"/>
        </a:p>
      </dgm:t>
    </dgm:pt>
    <dgm:pt modelId="{3FF601F8-964A-E144-B48D-D698890A0643}">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On the farm</a:t>
          </a:r>
        </a:p>
      </dgm:t>
    </dgm:pt>
    <dgm:pt modelId="{56211BAC-8F07-984C-ABCC-0BF4EAE47A6A}" type="parTrans" cxnId="{4B996AD8-88D4-D842-BBDD-F931A2CED4B3}">
      <dgm:prSet/>
      <dgm:spPr>
        <a:ln>
          <a:solidFill>
            <a:srgbClr val="B8DDE1"/>
          </a:solidFill>
        </a:ln>
      </dgm:spPr>
      <dgm:t>
        <a:bodyPr/>
        <a:lstStyle/>
        <a:p>
          <a:endParaRPr lang="en-US"/>
        </a:p>
      </dgm:t>
    </dgm:pt>
    <dgm:pt modelId="{E1524C6A-E0EC-BA4C-9549-4710DFAC799E}" type="sibTrans" cxnId="{4B996AD8-88D4-D842-BBDD-F931A2CED4B3}">
      <dgm:prSet/>
      <dgm:spPr/>
      <dgm:t>
        <a:bodyPr/>
        <a:lstStyle/>
        <a:p>
          <a:endParaRPr lang="en-US"/>
        </a:p>
      </dgm:t>
    </dgm:pt>
    <dgm:pt modelId="{31EDE50B-D848-604B-A369-D88F8B386139}">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Fix leaks in pipes and tanks</a:t>
          </a:r>
        </a:p>
      </dgm:t>
    </dgm:pt>
    <dgm:pt modelId="{E0AD7009-8578-5348-AEB4-723F2F401DCE}" type="parTrans" cxnId="{C594F412-A706-544E-8F85-472FF73B87C4}">
      <dgm:prSet/>
      <dgm:spPr>
        <a:ln>
          <a:solidFill>
            <a:srgbClr val="B8DDE1"/>
          </a:solidFill>
        </a:ln>
      </dgm:spPr>
      <dgm:t>
        <a:bodyPr/>
        <a:lstStyle/>
        <a:p>
          <a:endParaRPr lang="en-US"/>
        </a:p>
      </dgm:t>
    </dgm:pt>
    <dgm:pt modelId="{1FF6ED50-534C-984B-A441-DEDB34038EC3}" type="sibTrans" cxnId="{C594F412-A706-544E-8F85-472FF73B87C4}">
      <dgm:prSet/>
      <dgm:spPr/>
      <dgm:t>
        <a:bodyPr/>
        <a:lstStyle/>
        <a:p>
          <a:endParaRPr lang="en-US"/>
        </a:p>
      </dgm:t>
    </dgm:pt>
    <dgm:pt modelId="{ECA8AE31-1F25-824B-91F2-56A414570533}">
      <dgm:prSet/>
      <dgm:spPr>
        <a:solidFill>
          <a:srgbClr val="0C2340"/>
        </a:solidFill>
      </dgm:spPr>
      <dgm:t>
        <a:bodyPr/>
        <a:lstStyle/>
        <a:p>
          <a:r>
            <a:rPr lang="en-US"/>
            <a:t>Increase your supply</a:t>
          </a:r>
        </a:p>
      </dgm:t>
    </dgm:pt>
    <dgm:pt modelId="{B309DFE1-683B-E84B-9D47-11B03274AA56}" type="parTrans" cxnId="{928E0907-7162-2145-9F7D-191A489C89E7}">
      <dgm:prSet/>
      <dgm:spPr/>
      <dgm:t>
        <a:bodyPr/>
        <a:lstStyle/>
        <a:p>
          <a:endParaRPr lang="en-US"/>
        </a:p>
      </dgm:t>
    </dgm:pt>
    <dgm:pt modelId="{AB9EF8A5-5F0E-5040-BE28-74C5F12C917F}" type="sibTrans" cxnId="{928E0907-7162-2145-9F7D-191A489C89E7}">
      <dgm:prSet/>
      <dgm:spPr/>
      <dgm:t>
        <a:bodyPr/>
        <a:lstStyle/>
        <a:p>
          <a:endParaRPr lang="en-US"/>
        </a:p>
      </dgm:t>
    </dgm:pt>
    <dgm:pt modelId="{A498031F-0132-E742-A14C-D4ED3B320383}">
      <dgm:prSet/>
      <dgm:spPr>
        <a:solidFill>
          <a:srgbClr val="0C2340"/>
        </a:solidFill>
      </dgm:spPr>
      <dgm:t>
        <a:bodyPr/>
        <a:lstStyle/>
        <a:p>
          <a:r>
            <a:rPr lang="en-US"/>
            <a:t>Surface water</a:t>
          </a:r>
        </a:p>
      </dgm:t>
    </dgm:pt>
    <dgm:pt modelId="{F44BC81E-17D6-7A44-8579-B96B59FFF7F0}" type="parTrans" cxnId="{DB780811-2BB9-C14E-B77E-463D37506769}">
      <dgm:prSet/>
      <dgm:spPr>
        <a:ln>
          <a:solidFill>
            <a:srgbClr val="0C2340"/>
          </a:solidFill>
        </a:ln>
      </dgm:spPr>
      <dgm:t>
        <a:bodyPr/>
        <a:lstStyle/>
        <a:p>
          <a:endParaRPr lang="en-US"/>
        </a:p>
      </dgm:t>
    </dgm:pt>
    <dgm:pt modelId="{B148DA42-B2A6-DE49-9C69-8F7F84E12E14}" type="sibTrans" cxnId="{DB780811-2BB9-C14E-B77E-463D37506769}">
      <dgm:prSet/>
      <dgm:spPr/>
      <dgm:t>
        <a:bodyPr/>
        <a:lstStyle/>
        <a:p>
          <a:endParaRPr lang="en-US"/>
        </a:p>
      </dgm:t>
    </dgm:pt>
    <dgm:pt modelId="{512BCDC9-9BC5-794C-8AC4-2D37179584E0}">
      <dgm:prSet/>
      <dgm:spPr>
        <a:solidFill>
          <a:srgbClr val="0C2340"/>
        </a:solidFill>
      </dgm:spPr>
      <dgm:t>
        <a:bodyPr/>
        <a:lstStyle/>
        <a:p>
          <a:r>
            <a:rPr lang="en-US"/>
            <a:t>Groundwater or bore water</a:t>
          </a:r>
        </a:p>
      </dgm:t>
    </dgm:pt>
    <dgm:pt modelId="{D639DB78-659C-494C-AFD8-117849BD0E9B}" type="parTrans" cxnId="{9E584130-5D18-C748-B1BE-D48080BE067B}">
      <dgm:prSet/>
      <dgm:spPr>
        <a:ln>
          <a:solidFill>
            <a:srgbClr val="0C2340"/>
          </a:solidFill>
        </a:ln>
      </dgm:spPr>
      <dgm:t>
        <a:bodyPr/>
        <a:lstStyle/>
        <a:p>
          <a:endParaRPr lang="en-US"/>
        </a:p>
      </dgm:t>
    </dgm:pt>
    <dgm:pt modelId="{DC4258A0-E5B2-2447-9460-3E36E780CBB8}" type="sibTrans" cxnId="{9E584130-5D18-C748-B1BE-D48080BE067B}">
      <dgm:prSet/>
      <dgm:spPr/>
      <dgm:t>
        <a:bodyPr/>
        <a:lstStyle/>
        <a:p>
          <a:endParaRPr lang="en-US"/>
        </a:p>
      </dgm:t>
    </dgm:pt>
    <dgm:pt modelId="{FA61D032-3730-E44B-BFD6-6DC8AA5644D7}">
      <dgm:prSet/>
      <dgm:spPr>
        <a:solidFill>
          <a:srgbClr val="0C2340"/>
        </a:solidFill>
      </dgm:spPr>
      <dgm:t>
        <a:bodyPr/>
        <a:lstStyle/>
        <a:p>
          <a:r>
            <a:rPr lang="en-US"/>
            <a:t>Maximise rainfall capture </a:t>
          </a:r>
        </a:p>
      </dgm:t>
    </dgm:pt>
    <dgm:pt modelId="{98C6A2C6-76D1-8E49-830F-804643EB997A}" type="parTrans" cxnId="{746E8A8D-76D5-6445-90CF-87D03ABBAE81}">
      <dgm:prSet/>
      <dgm:spPr>
        <a:ln>
          <a:solidFill>
            <a:srgbClr val="0C2340"/>
          </a:solidFill>
        </a:ln>
      </dgm:spPr>
      <dgm:t>
        <a:bodyPr/>
        <a:lstStyle/>
        <a:p>
          <a:endParaRPr lang="en-US"/>
        </a:p>
      </dgm:t>
    </dgm:pt>
    <dgm:pt modelId="{9B67DCC0-2502-B94C-94AA-0BEF621E3F7C}" type="sibTrans" cxnId="{746E8A8D-76D5-6445-90CF-87D03ABBAE81}">
      <dgm:prSet/>
      <dgm:spPr/>
      <dgm:t>
        <a:bodyPr/>
        <a:lstStyle/>
        <a:p>
          <a:endParaRPr lang="en-US"/>
        </a:p>
      </dgm:t>
    </dgm:pt>
    <dgm:pt modelId="{CD7ABB70-73FC-7745-BE90-AB18D0658560}">
      <dgm:prSet/>
      <dgm:spPr>
        <a:solidFill>
          <a:srgbClr val="0C2340"/>
        </a:solidFill>
      </dgm:spPr>
      <dgm:t>
        <a:bodyPr/>
        <a:lstStyle/>
        <a:p>
          <a:r>
            <a:rPr lang="en-US"/>
            <a:t>Dam water</a:t>
          </a:r>
        </a:p>
      </dgm:t>
    </dgm:pt>
    <dgm:pt modelId="{BEF760AD-C8F2-8D4A-BCBB-3A143D38B7A6}" type="parTrans" cxnId="{1CE555D5-6C99-B143-9E63-3A9C6158E54C}">
      <dgm:prSet/>
      <dgm:spPr>
        <a:ln>
          <a:solidFill>
            <a:srgbClr val="0C2340"/>
          </a:solidFill>
        </a:ln>
      </dgm:spPr>
      <dgm:t>
        <a:bodyPr/>
        <a:lstStyle/>
        <a:p>
          <a:endParaRPr lang="en-US"/>
        </a:p>
      </dgm:t>
    </dgm:pt>
    <dgm:pt modelId="{4DAA089A-2AD0-AC43-A16F-DD6F55692047}" type="sibTrans" cxnId="{1CE555D5-6C99-B143-9E63-3A9C6158E54C}">
      <dgm:prSet/>
      <dgm:spPr/>
      <dgm:t>
        <a:bodyPr/>
        <a:lstStyle/>
        <a:p>
          <a:endParaRPr lang="en-US"/>
        </a:p>
      </dgm:t>
    </dgm:pt>
    <dgm:pt modelId="{191C1A48-DCD6-E14C-A839-FCDCCE3F1DEC}">
      <dgm:prSet/>
      <dgm:spPr>
        <a:solidFill>
          <a:srgbClr val="0C2340"/>
        </a:solidFill>
      </dgm:spPr>
      <dgm:t>
        <a:bodyPr/>
        <a:lstStyle/>
        <a:p>
          <a:r>
            <a:rPr lang="en-US"/>
            <a:t>Tank water</a:t>
          </a:r>
        </a:p>
      </dgm:t>
    </dgm:pt>
    <dgm:pt modelId="{20579DF9-000D-1445-9A5F-5E33EB566791}" type="parTrans" cxnId="{D5736D1E-A372-E249-965E-55AD2E1779B0}">
      <dgm:prSet/>
      <dgm:spPr>
        <a:ln>
          <a:solidFill>
            <a:srgbClr val="0C2340"/>
          </a:solidFill>
        </a:ln>
      </dgm:spPr>
      <dgm:t>
        <a:bodyPr/>
        <a:lstStyle/>
        <a:p>
          <a:endParaRPr lang="en-US"/>
        </a:p>
      </dgm:t>
    </dgm:pt>
    <dgm:pt modelId="{86E6C11A-9981-6944-A948-5D54A0930FC3}" type="sibTrans" cxnId="{D5736D1E-A372-E249-965E-55AD2E1779B0}">
      <dgm:prSet/>
      <dgm:spPr/>
      <dgm:t>
        <a:bodyPr/>
        <a:lstStyle/>
        <a:p>
          <a:endParaRPr lang="en-US"/>
        </a:p>
      </dgm:t>
    </dgm:pt>
    <dgm:pt modelId="{6F69771E-644E-8C47-AB2F-18F27A2398BD}">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Decrease stock demand</a:t>
          </a:r>
        </a:p>
      </dgm:t>
    </dgm:pt>
    <dgm:pt modelId="{CB5C5174-F759-FF40-AC06-041C5BE39878}" type="parTrans" cxnId="{8E608ACC-9C76-D34A-8F09-C87C9FB17DFA}">
      <dgm:prSet/>
      <dgm:spPr>
        <a:ln>
          <a:solidFill>
            <a:srgbClr val="B8DDE1"/>
          </a:solidFill>
        </a:ln>
      </dgm:spPr>
      <dgm:t>
        <a:bodyPr/>
        <a:lstStyle/>
        <a:p>
          <a:endParaRPr lang="en-US"/>
        </a:p>
      </dgm:t>
    </dgm:pt>
    <dgm:pt modelId="{8F984804-8C7C-A64E-980C-C9A08B7A5B90}" type="sibTrans" cxnId="{8E608ACC-9C76-D34A-8F09-C87C9FB17DFA}">
      <dgm:prSet/>
      <dgm:spPr/>
      <dgm:t>
        <a:bodyPr/>
        <a:lstStyle/>
        <a:p>
          <a:endParaRPr lang="en-US"/>
        </a:p>
      </dgm:t>
    </dgm:pt>
    <dgm:pt modelId="{BA59C1D7-B4B8-B54E-9FB1-8782F326B544}">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Create shade in paddocks and at dairy shed</a:t>
          </a:r>
        </a:p>
      </dgm:t>
    </dgm:pt>
    <dgm:pt modelId="{6C78A1A5-56E2-004A-B27A-BCB227798C97}" type="parTrans" cxnId="{DD383135-908E-6141-A0AB-A44A8D9D4306}">
      <dgm:prSet/>
      <dgm:spPr>
        <a:ln>
          <a:solidFill>
            <a:srgbClr val="B8DDE1"/>
          </a:solidFill>
        </a:ln>
      </dgm:spPr>
      <dgm:t>
        <a:bodyPr/>
        <a:lstStyle/>
        <a:p>
          <a:endParaRPr lang="en-US"/>
        </a:p>
      </dgm:t>
    </dgm:pt>
    <dgm:pt modelId="{C30C1284-28EC-2D48-A853-743712A770B4}" type="sibTrans" cxnId="{DD383135-908E-6141-A0AB-A44A8D9D4306}">
      <dgm:prSet/>
      <dgm:spPr/>
      <dgm:t>
        <a:bodyPr/>
        <a:lstStyle/>
        <a:p>
          <a:endParaRPr lang="en-US"/>
        </a:p>
      </dgm:t>
    </dgm:pt>
    <dgm:pt modelId="{4613EDC9-BD4B-A54A-8332-52637942004F}">
      <dgm:prSet/>
      <dgm:spPr>
        <a:solidFill>
          <a:srgbClr val="0C2340"/>
        </a:solidFill>
      </dgm:spPr>
      <dgm:t>
        <a:bodyPr/>
        <a:lstStyle/>
        <a:p>
          <a:r>
            <a:rPr lang="en-US"/>
            <a:t>All rooves are connected to tanks</a:t>
          </a:r>
        </a:p>
      </dgm:t>
    </dgm:pt>
    <dgm:pt modelId="{AA8E58C4-0296-B847-8A81-60CEA2381362}" type="parTrans" cxnId="{33F013CD-D4C1-F64A-B758-0B57732FC18B}">
      <dgm:prSet/>
      <dgm:spPr>
        <a:ln>
          <a:solidFill>
            <a:srgbClr val="0C2340"/>
          </a:solidFill>
        </a:ln>
      </dgm:spPr>
      <dgm:t>
        <a:bodyPr/>
        <a:lstStyle/>
        <a:p>
          <a:endParaRPr lang="en-US"/>
        </a:p>
      </dgm:t>
    </dgm:pt>
    <dgm:pt modelId="{BF963810-E8CA-2041-BACB-8DCC40F33032}" type="sibTrans" cxnId="{33F013CD-D4C1-F64A-B758-0B57732FC18B}">
      <dgm:prSet/>
      <dgm:spPr/>
      <dgm:t>
        <a:bodyPr/>
        <a:lstStyle/>
        <a:p>
          <a:endParaRPr lang="en-US"/>
        </a:p>
      </dgm:t>
    </dgm:pt>
    <dgm:pt modelId="{EC80353B-5F2D-C447-BE07-292E3A7F9F3C}">
      <dgm:prSet/>
      <dgm:spPr>
        <a:solidFill>
          <a:srgbClr val="0C2340"/>
        </a:solidFill>
      </dgm:spPr>
      <dgm:t>
        <a:bodyPr/>
        <a:lstStyle/>
        <a:p>
          <a:r>
            <a:rPr lang="en-US"/>
            <a:t>Manage water quality</a:t>
          </a:r>
        </a:p>
      </dgm:t>
    </dgm:pt>
    <dgm:pt modelId="{754E2FED-96D0-2F41-B1C0-379DC845EE49}" type="parTrans" cxnId="{9B03ED37-F978-C545-A42C-32BB5F13642E}">
      <dgm:prSet/>
      <dgm:spPr/>
      <dgm:t>
        <a:bodyPr/>
        <a:lstStyle/>
        <a:p>
          <a:endParaRPr lang="en-US"/>
        </a:p>
      </dgm:t>
    </dgm:pt>
    <dgm:pt modelId="{93F3D969-A740-3846-8C3A-A3E273FD8187}" type="sibTrans" cxnId="{9B03ED37-F978-C545-A42C-32BB5F13642E}">
      <dgm:prSet/>
      <dgm:spPr/>
      <dgm:t>
        <a:bodyPr/>
        <a:lstStyle/>
        <a:p>
          <a:endParaRPr lang="en-US"/>
        </a:p>
      </dgm:t>
    </dgm:pt>
    <dgm:pt modelId="{570DF2BA-F5E1-CB4F-91A8-8609C5EF555F}">
      <dgm:prSet/>
      <dgm:spPr>
        <a:solidFill>
          <a:srgbClr val="0C2340"/>
        </a:solidFill>
      </dgm:spPr>
      <dgm:t>
        <a:bodyPr/>
        <a:lstStyle/>
        <a:p>
          <a:r>
            <a:rPr lang="en-US"/>
            <a:t>Farm water quality and treatment </a:t>
          </a:r>
        </a:p>
      </dgm:t>
    </dgm:pt>
    <dgm:pt modelId="{02F2BF60-197E-7741-9102-40453E0966CB}" type="parTrans" cxnId="{73F79230-2373-DC41-BEFA-EB3C7F159761}">
      <dgm:prSet/>
      <dgm:spPr>
        <a:ln>
          <a:solidFill>
            <a:srgbClr val="0C2340"/>
          </a:solidFill>
        </a:ln>
      </dgm:spPr>
      <dgm:t>
        <a:bodyPr/>
        <a:lstStyle/>
        <a:p>
          <a:endParaRPr lang="en-US"/>
        </a:p>
      </dgm:t>
    </dgm:pt>
    <dgm:pt modelId="{F6D2B970-CBB5-F649-8BA1-784022CFCF83}" type="sibTrans" cxnId="{73F79230-2373-DC41-BEFA-EB3C7F159761}">
      <dgm:prSet/>
      <dgm:spPr/>
      <dgm:t>
        <a:bodyPr/>
        <a:lstStyle/>
        <a:p>
          <a:endParaRPr lang="en-US"/>
        </a:p>
      </dgm:t>
    </dgm:pt>
    <dgm:pt modelId="{6BBB3BCD-8EDD-6145-A894-1E6C20DD9EE6}">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Milk cooling</a:t>
          </a:r>
        </a:p>
      </dgm:t>
    </dgm:pt>
    <dgm:pt modelId="{50DD2E0E-BE46-8646-8924-ACB5A6025241}" type="parTrans" cxnId="{4F6A1BEC-CB58-FA49-82F7-ADBBAA5541BD}">
      <dgm:prSet/>
      <dgm:spPr>
        <a:ln>
          <a:solidFill>
            <a:srgbClr val="B8DDE1"/>
          </a:solidFill>
        </a:ln>
      </dgm:spPr>
      <dgm:t>
        <a:bodyPr/>
        <a:lstStyle/>
        <a:p>
          <a:endParaRPr lang="en-US"/>
        </a:p>
      </dgm:t>
    </dgm:pt>
    <dgm:pt modelId="{F0348E33-2ED7-6D49-8B6C-BBB44F24A717}" type="sibTrans" cxnId="{4F6A1BEC-CB58-FA49-82F7-ADBBAA5541BD}">
      <dgm:prSet/>
      <dgm:spPr/>
      <dgm:t>
        <a:bodyPr/>
        <a:lstStyle/>
        <a:p>
          <a:endParaRPr lang="en-US"/>
        </a:p>
      </dgm:t>
    </dgm:pt>
    <dgm:pt modelId="{467434E4-9C6F-264D-AE6A-1ECDBC54C602}">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Water re-use systems e.g. draw yard wash water from the 2nd effluent pond</a:t>
          </a:r>
        </a:p>
      </dgm:t>
    </dgm:pt>
    <dgm:pt modelId="{4C9058F7-D641-DD47-813A-0CEDFFD94D36}" type="parTrans" cxnId="{BD38FF80-FE58-5D4B-BDEF-D4C8F28CD948}">
      <dgm:prSet/>
      <dgm:spPr>
        <a:ln>
          <a:solidFill>
            <a:srgbClr val="B8DDE1"/>
          </a:solidFill>
        </a:ln>
      </dgm:spPr>
      <dgm:t>
        <a:bodyPr/>
        <a:lstStyle/>
        <a:p>
          <a:endParaRPr lang="en-US"/>
        </a:p>
      </dgm:t>
    </dgm:pt>
    <dgm:pt modelId="{9E76021A-9327-754A-886D-9C7DD0882C7F}" type="sibTrans" cxnId="{BD38FF80-FE58-5D4B-BDEF-D4C8F28CD948}">
      <dgm:prSet/>
      <dgm:spPr/>
      <dgm:t>
        <a:bodyPr/>
        <a:lstStyle/>
        <a:p>
          <a:endParaRPr lang="en-US"/>
        </a:p>
      </dgm:t>
    </dgm:pt>
    <dgm:pt modelId="{0046B4E8-C6F8-224F-8BE7-597939D471AF}">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Up to 4 Ml per year for hose or hydrant wash, or 7Ml for flood</a:t>
          </a:r>
        </a:p>
      </dgm:t>
    </dgm:pt>
    <dgm:pt modelId="{C8FBD5D5-708E-1D43-ACF7-A4790FAA8EB4}" type="parTrans" cxnId="{86B40C9D-B381-C64B-8496-CB0FF31BF36D}">
      <dgm:prSet/>
      <dgm:spPr>
        <a:ln>
          <a:solidFill>
            <a:srgbClr val="B8DDE1"/>
          </a:solidFill>
        </a:ln>
      </dgm:spPr>
      <dgm:t>
        <a:bodyPr/>
        <a:lstStyle/>
        <a:p>
          <a:endParaRPr lang="en-US"/>
        </a:p>
      </dgm:t>
    </dgm:pt>
    <dgm:pt modelId="{86CBF12F-269A-3A42-979E-2BB65B6156DD}" type="sibTrans" cxnId="{86B40C9D-B381-C64B-8496-CB0FF31BF36D}">
      <dgm:prSet/>
      <dgm:spPr/>
      <dgm:t>
        <a:bodyPr/>
        <a:lstStyle/>
        <a:p>
          <a:endParaRPr lang="en-US"/>
        </a:p>
      </dgm:t>
    </dgm:pt>
    <dgm:pt modelId="{A0D07B30-78F9-6540-89CA-9C1B47B41B91}">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3 to 5 times the daily milk volume</a:t>
          </a:r>
        </a:p>
      </dgm:t>
    </dgm:pt>
    <dgm:pt modelId="{5145A72B-DA3D-A345-83CF-85717F45C4B9}" type="parTrans" cxnId="{E22BA540-A85B-BB4B-A941-EA5490F50369}">
      <dgm:prSet/>
      <dgm:spPr>
        <a:ln>
          <a:solidFill>
            <a:srgbClr val="B8DDE1"/>
          </a:solidFill>
        </a:ln>
      </dgm:spPr>
      <dgm:t>
        <a:bodyPr/>
        <a:lstStyle/>
        <a:p>
          <a:endParaRPr lang="en-US"/>
        </a:p>
      </dgm:t>
    </dgm:pt>
    <dgm:pt modelId="{DDD91465-C8F8-C343-BD8D-643B00D99637}" type="sibTrans" cxnId="{E22BA540-A85B-BB4B-A941-EA5490F50369}">
      <dgm:prSet/>
      <dgm:spPr/>
      <dgm:t>
        <a:bodyPr/>
        <a:lstStyle/>
        <a:p>
          <a:endParaRPr lang="en-US"/>
        </a:p>
      </dgm:t>
    </dgm:pt>
    <dgm:pt modelId="{AC3F1EA5-3EA1-874B-8670-623FE358C7AC}">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18-31% of total water use </a:t>
          </a:r>
        </a:p>
      </dgm:t>
    </dgm:pt>
    <dgm:pt modelId="{74BED605-CED5-3E4A-A2E7-9F8375AD186D}" type="parTrans" cxnId="{FED66402-A1A3-7248-99F3-6564D17DFCBC}">
      <dgm:prSet/>
      <dgm:spPr>
        <a:ln>
          <a:solidFill>
            <a:srgbClr val="B8DDE1"/>
          </a:solidFill>
        </a:ln>
      </dgm:spPr>
      <dgm:t>
        <a:bodyPr/>
        <a:lstStyle/>
        <a:p>
          <a:endParaRPr lang="en-US"/>
        </a:p>
      </dgm:t>
    </dgm:pt>
    <dgm:pt modelId="{ABE4AE00-30CD-1A4D-8594-581DA3D1ECB3}" type="sibTrans" cxnId="{FED66402-A1A3-7248-99F3-6564D17DFCBC}">
      <dgm:prSet/>
      <dgm:spPr/>
      <dgm:t>
        <a:bodyPr/>
        <a:lstStyle/>
        <a:p>
          <a:endParaRPr lang="en-US"/>
        </a:p>
      </dgm:t>
    </dgm:pt>
    <dgm:pt modelId="{87BCAC31-3C43-BF42-AE9B-E9C46CAB088A}">
      <dgm:prSet phldrT="[Text]">
        <dgm:style>
          <a:lnRef idx="1">
            <a:schemeClr val="accent5"/>
          </a:lnRef>
          <a:fillRef idx="2">
            <a:schemeClr val="accent5"/>
          </a:fillRef>
          <a:effectRef idx="1">
            <a:schemeClr val="accent5"/>
          </a:effectRef>
          <a:fontRef idx="minor">
            <a:schemeClr val="dk1"/>
          </a:fontRef>
        </dgm:style>
      </dgm:prSet>
      <dgm:spPr>
        <a:solidFill>
          <a:srgbClr val="B8DDE1"/>
        </a:solidFill>
        <a:ln>
          <a:noFill/>
        </a:ln>
      </dgm:spPr>
      <dgm:t>
        <a:bodyPr/>
        <a:lstStyle/>
        <a:p>
          <a:r>
            <a:rPr lang="en-US">
              <a:solidFill>
                <a:srgbClr val="0C2340"/>
              </a:solidFill>
            </a:rPr>
            <a:t>22-36% of total water use</a:t>
          </a:r>
        </a:p>
      </dgm:t>
    </dgm:pt>
    <dgm:pt modelId="{0A5B50CC-1698-B24A-83FC-05CC4F832DDE}" type="parTrans" cxnId="{F242357A-2FD1-5944-82AF-15B72E1F4954}">
      <dgm:prSet/>
      <dgm:spPr>
        <a:ln>
          <a:solidFill>
            <a:srgbClr val="B8DDE1"/>
          </a:solidFill>
        </a:ln>
      </dgm:spPr>
      <dgm:t>
        <a:bodyPr/>
        <a:lstStyle/>
        <a:p>
          <a:endParaRPr lang="en-US"/>
        </a:p>
      </dgm:t>
    </dgm:pt>
    <dgm:pt modelId="{85CEEA09-6CA1-4249-A8E0-BE937FF383F5}" type="sibTrans" cxnId="{F242357A-2FD1-5944-82AF-15B72E1F4954}">
      <dgm:prSet/>
      <dgm:spPr/>
      <dgm:t>
        <a:bodyPr/>
        <a:lstStyle/>
        <a:p>
          <a:endParaRPr lang="en-US"/>
        </a:p>
      </dgm:t>
    </dgm:pt>
    <dgm:pt modelId="{0695EA05-996D-774C-92FC-1C04DAF45E0F}">
      <dgm:prSet/>
      <dgm:spPr>
        <a:solidFill>
          <a:srgbClr val="0C2340"/>
        </a:solidFill>
      </dgm:spPr>
      <dgm:t>
        <a:bodyPr/>
        <a:lstStyle/>
        <a:p>
          <a:r>
            <a:rPr lang="en-US"/>
            <a:t>Pump from a local waterway</a:t>
          </a:r>
        </a:p>
      </dgm:t>
    </dgm:pt>
    <dgm:pt modelId="{31DF5DC1-8A1B-8845-96B7-2F196666EFEF}" type="parTrans" cxnId="{FA9FEA29-9A1D-6C45-B39C-454B5FBCA530}">
      <dgm:prSet/>
      <dgm:spPr>
        <a:ln>
          <a:solidFill>
            <a:srgbClr val="0C2340"/>
          </a:solidFill>
        </a:ln>
      </dgm:spPr>
      <dgm:t>
        <a:bodyPr/>
        <a:lstStyle/>
        <a:p>
          <a:endParaRPr lang="en-US"/>
        </a:p>
      </dgm:t>
    </dgm:pt>
    <dgm:pt modelId="{5547C162-33E4-8643-AAED-33D6D582ADCA}" type="sibTrans" cxnId="{FA9FEA29-9A1D-6C45-B39C-454B5FBCA530}">
      <dgm:prSet/>
      <dgm:spPr/>
      <dgm:t>
        <a:bodyPr/>
        <a:lstStyle/>
        <a:p>
          <a:endParaRPr lang="en-US"/>
        </a:p>
      </dgm:t>
    </dgm:pt>
    <dgm:pt modelId="{51E76E07-2283-9942-99B3-28ADAFA12CC0}">
      <dgm:prSet/>
      <dgm:spPr>
        <a:solidFill>
          <a:srgbClr val="0C2340"/>
        </a:solidFill>
      </dgm:spPr>
      <dgm:t>
        <a:bodyPr/>
        <a:lstStyle/>
        <a:p>
          <a:r>
            <a:rPr lang="en-US"/>
            <a:t>Contact local water authority: pumping rights and licences </a:t>
          </a:r>
        </a:p>
      </dgm:t>
    </dgm:pt>
    <dgm:pt modelId="{2A6167CB-2905-5945-A2F4-2876A41F1659}" type="parTrans" cxnId="{393087ED-3902-434A-B40F-362A4F59604E}">
      <dgm:prSet/>
      <dgm:spPr>
        <a:ln>
          <a:solidFill>
            <a:srgbClr val="0C2340"/>
          </a:solidFill>
        </a:ln>
      </dgm:spPr>
      <dgm:t>
        <a:bodyPr/>
        <a:lstStyle/>
        <a:p>
          <a:endParaRPr lang="en-US"/>
        </a:p>
      </dgm:t>
    </dgm:pt>
    <dgm:pt modelId="{5DE59A6B-93A0-1840-9B0F-4ACDC61C4BD9}" type="sibTrans" cxnId="{393087ED-3902-434A-B40F-362A4F59604E}">
      <dgm:prSet/>
      <dgm:spPr/>
      <dgm:t>
        <a:bodyPr/>
        <a:lstStyle/>
        <a:p>
          <a:endParaRPr lang="en-US"/>
        </a:p>
      </dgm:t>
    </dgm:pt>
    <dgm:pt modelId="{ED4F81FF-350A-A746-B37F-029FAFB8DE5C}">
      <dgm:prSet/>
      <dgm:spPr>
        <a:solidFill>
          <a:srgbClr val="0C2340"/>
        </a:solidFill>
      </dgm:spPr>
      <dgm:t>
        <a:bodyPr/>
        <a:lstStyle/>
        <a:p>
          <a:r>
            <a:rPr lang="en-US"/>
            <a:t>Determine whether there is usable bore water locally</a:t>
          </a:r>
        </a:p>
      </dgm:t>
    </dgm:pt>
    <dgm:pt modelId="{9AE1EC2B-97D7-2244-AFF4-A8DDEEB2597F}" type="parTrans" cxnId="{E4C1747F-2E0C-5A42-8508-FDE644EB0BE8}">
      <dgm:prSet/>
      <dgm:spPr>
        <a:ln>
          <a:solidFill>
            <a:srgbClr val="0C2340"/>
          </a:solidFill>
        </a:ln>
      </dgm:spPr>
      <dgm:t>
        <a:bodyPr/>
        <a:lstStyle/>
        <a:p>
          <a:endParaRPr lang="en-US"/>
        </a:p>
      </dgm:t>
    </dgm:pt>
    <dgm:pt modelId="{AD70512D-DC9D-C644-A91D-4803CC6DE439}" type="sibTrans" cxnId="{E4C1747F-2E0C-5A42-8508-FDE644EB0BE8}">
      <dgm:prSet/>
      <dgm:spPr/>
      <dgm:t>
        <a:bodyPr/>
        <a:lstStyle/>
        <a:p>
          <a:endParaRPr lang="en-US"/>
        </a:p>
      </dgm:t>
    </dgm:pt>
    <dgm:pt modelId="{81EC2A26-60C2-0B40-BA11-27BD071B7467}">
      <dgm:prSet/>
      <dgm:spPr>
        <a:solidFill>
          <a:srgbClr val="0C2340"/>
        </a:solidFill>
      </dgm:spPr>
      <dgm:t>
        <a:bodyPr/>
        <a:lstStyle/>
        <a:p>
          <a:r>
            <a:rPr lang="en-US"/>
            <a:t>Contact local water authority: bore water licencing</a:t>
          </a:r>
        </a:p>
      </dgm:t>
    </dgm:pt>
    <dgm:pt modelId="{19D5DD2E-7B6E-1C4D-9E7B-59A4CCBE347A}" type="parTrans" cxnId="{F0970AA2-CB0A-A04C-B674-CF408535724E}">
      <dgm:prSet/>
      <dgm:spPr>
        <a:ln>
          <a:solidFill>
            <a:srgbClr val="0C2340"/>
          </a:solidFill>
        </a:ln>
      </dgm:spPr>
      <dgm:t>
        <a:bodyPr/>
        <a:lstStyle/>
        <a:p>
          <a:endParaRPr lang="en-US"/>
        </a:p>
      </dgm:t>
    </dgm:pt>
    <dgm:pt modelId="{1F77FFEF-CA6A-2B48-B8FF-4BBD6DC183BF}" type="sibTrans" cxnId="{F0970AA2-CB0A-A04C-B674-CF408535724E}">
      <dgm:prSet/>
      <dgm:spPr/>
      <dgm:t>
        <a:bodyPr/>
        <a:lstStyle/>
        <a:p>
          <a:endParaRPr lang="en-US"/>
        </a:p>
      </dgm:t>
    </dgm:pt>
    <dgm:pt modelId="{0691F734-6DAD-3748-B0E0-0B857F8C09BF}">
      <dgm:prSet/>
      <dgm:spPr>
        <a:solidFill>
          <a:srgbClr val="0C2340"/>
        </a:solidFill>
      </dgm:spPr>
      <dgm:t>
        <a:bodyPr/>
        <a:lstStyle/>
        <a:p>
          <a:r>
            <a:rPr lang="en-US"/>
            <a:t>Increase on-farm storage (dams)</a:t>
          </a:r>
        </a:p>
      </dgm:t>
    </dgm:pt>
    <dgm:pt modelId="{CB4F9D54-12B9-D642-BA0E-B6FEF26D4FAC}" type="parTrans" cxnId="{C0BDAFB6-AB7B-6046-A22A-C4CB6630B4CC}">
      <dgm:prSet/>
      <dgm:spPr>
        <a:ln>
          <a:solidFill>
            <a:srgbClr val="0C2340"/>
          </a:solidFill>
        </a:ln>
      </dgm:spPr>
      <dgm:t>
        <a:bodyPr/>
        <a:lstStyle/>
        <a:p>
          <a:endParaRPr lang="en-US"/>
        </a:p>
      </dgm:t>
    </dgm:pt>
    <dgm:pt modelId="{5FEC9334-6402-3B4A-A25E-0A53DB253F95}" type="sibTrans" cxnId="{C0BDAFB6-AB7B-6046-A22A-C4CB6630B4CC}">
      <dgm:prSet/>
      <dgm:spPr/>
      <dgm:t>
        <a:bodyPr/>
        <a:lstStyle/>
        <a:p>
          <a:endParaRPr lang="en-US"/>
        </a:p>
      </dgm:t>
    </dgm:pt>
    <dgm:pt modelId="{9F44E00C-E225-3747-A887-ABF696464A37}">
      <dgm:prSet/>
      <dgm:spPr>
        <a:solidFill>
          <a:srgbClr val="0C2340"/>
        </a:solidFill>
      </dgm:spPr>
      <dgm:t>
        <a:bodyPr/>
        <a:lstStyle/>
        <a:p>
          <a:r>
            <a:rPr lang="en-US"/>
            <a:t>Expand existing dam(s) or create new</a:t>
          </a:r>
        </a:p>
      </dgm:t>
    </dgm:pt>
    <dgm:pt modelId="{3E0622D0-7EE0-4A46-940C-1C1DF53EFCA0}" type="parTrans" cxnId="{E0B37663-DFB2-414C-A577-A499884F381C}">
      <dgm:prSet/>
      <dgm:spPr>
        <a:ln>
          <a:solidFill>
            <a:srgbClr val="0C2340"/>
          </a:solidFill>
        </a:ln>
      </dgm:spPr>
      <dgm:t>
        <a:bodyPr/>
        <a:lstStyle/>
        <a:p>
          <a:endParaRPr lang="en-US"/>
        </a:p>
      </dgm:t>
    </dgm:pt>
    <dgm:pt modelId="{A15B7B8B-BD55-4346-8424-0271F7FD050C}" type="sibTrans" cxnId="{E0B37663-DFB2-414C-A577-A499884F381C}">
      <dgm:prSet/>
      <dgm:spPr/>
      <dgm:t>
        <a:bodyPr/>
        <a:lstStyle/>
        <a:p>
          <a:endParaRPr lang="en-US"/>
        </a:p>
      </dgm:t>
    </dgm:pt>
    <dgm:pt modelId="{39A23DF4-A40C-C84E-80CC-806487C6345F}">
      <dgm:prSet/>
      <dgm:spPr>
        <a:solidFill>
          <a:srgbClr val="0C2340"/>
        </a:solidFill>
      </dgm:spPr>
      <dgm:t>
        <a:bodyPr/>
        <a:lstStyle/>
        <a:p>
          <a:r>
            <a:rPr lang="en-US"/>
            <a:t>Contact local water authority: dam construction and licencing</a:t>
          </a:r>
        </a:p>
      </dgm:t>
    </dgm:pt>
    <dgm:pt modelId="{A3BF2624-B67F-8D4F-9427-E90EF562BE4C}" type="parTrans" cxnId="{D051CBB6-0BFB-394E-8A78-E51AEAF38334}">
      <dgm:prSet/>
      <dgm:spPr>
        <a:ln>
          <a:solidFill>
            <a:srgbClr val="0C2340"/>
          </a:solidFill>
        </a:ln>
      </dgm:spPr>
      <dgm:t>
        <a:bodyPr/>
        <a:lstStyle/>
        <a:p>
          <a:endParaRPr lang="en-US"/>
        </a:p>
      </dgm:t>
    </dgm:pt>
    <dgm:pt modelId="{CEB1A096-170C-4B44-A845-3E9490B0B5EE}" type="sibTrans" cxnId="{D051CBB6-0BFB-394E-8A78-E51AEAF38334}">
      <dgm:prSet/>
      <dgm:spPr/>
      <dgm:t>
        <a:bodyPr/>
        <a:lstStyle/>
        <a:p>
          <a:endParaRPr lang="en-US"/>
        </a:p>
      </dgm:t>
    </dgm:pt>
    <dgm:pt modelId="{302E4345-EDD6-204E-86AB-77478B890B03}" type="pres">
      <dgm:prSet presAssocID="{C63CCD79-7703-A74A-B4E6-E9ACE8535A0A}" presName="diagram" presStyleCnt="0">
        <dgm:presLayoutVars>
          <dgm:chPref val="1"/>
          <dgm:dir/>
          <dgm:animOne val="branch"/>
          <dgm:animLvl val="lvl"/>
          <dgm:resizeHandles val="exact"/>
        </dgm:presLayoutVars>
      </dgm:prSet>
      <dgm:spPr/>
    </dgm:pt>
    <dgm:pt modelId="{03B974B1-D796-784E-B903-EA233169D87C}" type="pres">
      <dgm:prSet presAssocID="{427F5D1E-16AF-7843-97FB-7BD0D900BB35}" presName="root1" presStyleCnt="0"/>
      <dgm:spPr/>
    </dgm:pt>
    <dgm:pt modelId="{9AD3CD9B-0DDB-DF4C-A4F0-3E8ACE3765B6}" type="pres">
      <dgm:prSet presAssocID="{427F5D1E-16AF-7843-97FB-7BD0D900BB35}" presName="LevelOneTextNode" presStyleLbl="node0" presStyleIdx="0" presStyleCnt="3" custLinFactNeighborX="2057">
        <dgm:presLayoutVars>
          <dgm:chPref val="3"/>
        </dgm:presLayoutVars>
      </dgm:prSet>
      <dgm:spPr/>
    </dgm:pt>
    <dgm:pt modelId="{713A1F83-39DA-9043-9732-A7B8662A4226}" type="pres">
      <dgm:prSet presAssocID="{427F5D1E-16AF-7843-97FB-7BD0D900BB35}" presName="level2hierChild" presStyleCnt="0"/>
      <dgm:spPr/>
    </dgm:pt>
    <dgm:pt modelId="{F3B8BFCE-335F-3240-B787-B205A6CEC409}" type="pres">
      <dgm:prSet presAssocID="{9B4008F9-716B-ED4D-B61F-6414BA04702A}" presName="conn2-1" presStyleLbl="parChTrans1D2" presStyleIdx="0" presStyleCnt="7"/>
      <dgm:spPr/>
    </dgm:pt>
    <dgm:pt modelId="{2CF3283B-4231-1340-A3BF-656A763BA3FC}" type="pres">
      <dgm:prSet presAssocID="{9B4008F9-716B-ED4D-B61F-6414BA04702A}" presName="connTx" presStyleLbl="parChTrans1D2" presStyleIdx="0" presStyleCnt="7"/>
      <dgm:spPr/>
    </dgm:pt>
    <dgm:pt modelId="{0E6AD653-268B-F843-AD86-06FE5B8B9CDD}" type="pres">
      <dgm:prSet presAssocID="{242164F7-0B17-404E-B4FB-3F513BFF19B0}" presName="root2" presStyleCnt="0"/>
      <dgm:spPr/>
    </dgm:pt>
    <dgm:pt modelId="{4318AB62-8F85-6448-A088-778A2D9F4E57}" type="pres">
      <dgm:prSet presAssocID="{242164F7-0B17-404E-B4FB-3F513BFF19B0}" presName="LevelTwoTextNode" presStyleLbl="node2" presStyleIdx="0" presStyleCnt="7" custLinFactNeighborX="2057">
        <dgm:presLayoutVars>
          <dgm:chPref val="3"/>
        </dgm:presLayoutVars>
      </dgm:prSet>
      <dgm:spPr/>
    </dgm:pt>
    <dgm:pt modelId="{D8E48C32-8808-8842-92C3-C734C7B2DCAB}" type="pres">
      <dgm:prSet presAssocID="{242164F7-0B17-404E-B4FB-3F513BFF19B0}" presName="level3hierChild" presStyleCnt="0"/>
      <dgm:spPr/>
    </dgm:pt>
    <dgm:pt modelId="{9B70FD8D-0E1A-3F42-B482-EA8EE0460306}" type="pres">
      <dgm:prSet presAssocID="{5521D8D1-C7EA-5242-A01C-9944DB7A3940}" presName="conn2-1" presStyleLbl="parChTrans1D3" presStyleIdx="0" presStyleCnt="9"/>
      <dgm:spPr/>
    </dgm:pt>
    <dgm:pt modelId="{80AB0579-6D18-1D4E-97A2-52FB651A3E7A}" type="pres">
      <dgm:prSet presAssocID="{5521D8D1-C7EA-5242-A01C-9944DB7A3940}" presName="connTx" presStyleLbl="parChTrans1D3" presStyleIdx="0" presStyleCnt="9"/>
      <dgm:spPr/>
    </dgm:pt>
    <dgm:pt modelId="{9E0AF5DB-B501-2148-A198-71207760D8E5}" type="pres">
      <dgm:prSet presAssocID="{A487BD46-C969-EB47-ADA9-767422918C38}" presName="root2" presStyleCnt="0"/>
      <dgm:spPr/>
    </dgm:pt>
    <dgm:pt modelId="{2FDD7945-E95B-9A4E-B4E9-334CA1699550}" type="pres">
      <dgm:prSet presAssocID="{A487BD46-C969-EB47-ADA9-767422918C38}" presName="LevelTwoTextNode" presStyleLbl="node3" presStyleIdx="0" presStyleCnt="9" custLinFactNeighborX="2057">
        <dgm:presLayoutVars>
          <dgm:chPref val="3"/>
        </dgm:presLayoutVars>
      </dgm:prSet>
      <dgm:spPr/>
    </dgm:pt>
    <dgm:pt modelId="{43E0C6C9-B9F8-514D-94EE-82550C058C3C}" type="pres">
      <dgm:prSet presAssocID="{A487BD46-C969-EB47-ADA9-767422918C38}" presName="level3hierChild" presStyleCnt="0"/>
      <dgm:spPr/>
    </dgm:pt>
    <dgm:pt modelId="{DF2211B0-3CE5-5144-99DE-316573ECF0D3}" type="pres">
      <dgm:prSet presAssocID="{4C9058F7-D641-DD47-813A-0CEDFFD94D36}" presName="conn2-1" presStyleLbl="parChTrans1D4" presStyleIdx="0" presStyleCnt="11"/>
      <dgm:spPr/>
    </dgm:pt>
    <dgm:pt modelId="{CAD3D9B5-0291-0045-A0EA-372DB3D4E140}" type="pres">
      <dgm:prSet presAssocID="{4C9058F7-D641-DD47-813A-0CEDFFD94D36}" presName="connTx" presStyleLbl="parChTrans1D4" presStyleIdx="0" presStyleCnt="11"/>
      <dgm:spPr/>
    </dgm:pt>
    <dgm:pt modelId="{C2283BBB-0266-FE47-A2A6-60FAA9C5B69E}" type="pres">
      <dgm:prSet presAssocID="{467434E4-9C6F-264D-AE6A-1ECDBC54C602}" presName="root2" presStyleCnt="0"/>
      <dgm:spPr/>
    </dgm:pt>
    <dgm:pt modelId="{BCA31266-2B78-1342-BD69-E23C920CE2B9}" type="pres">
      <dgm:prSet presAssocID="{467434E4-9C6F-264D-AE6A-1ECDBC54C602}" presName="LevelTwoTextNode" presStyleLbl="node4" presStyleIdx="0" presStyleCnt="11" custLinFactNeighborX="2057">
        <dgm:presLayoutVars>
          <dgm:chPref val="3"/>
        </dgm:presLayoutVars>
      </dgm:prSet>
      <dgm:spPr/>
    </dgm:pt>
    <dgm:pt modelId="{1E5B0215-7938-D84E-A160-5319CFCD8E21}" type="pres">
      <dgm:prSet presAssocID="{467434E4-9C6F-264D-AE6A-1ECDBC54C602}" presName="level3hierChild" presStyleCnt="0"/>
      <dgm:spPr/>
    </dgm:pt>
    <dgm:pt modelId="{C78ACB6A-3528-EE45-97A5-B5DC493DE6FF}" type="pres">
      <dgm:prSet presAssocID="{C8FBD5D5-708E-1D43-ACF7-A4790FAA8EB4}" presName="conn2-1" presStyleLbl="parChTrans1D4" presStyleIdx="1" presStyleCnt="11"/>
      <dgm:spPr/>
    </dgm:pt>
    <dgm:pt modelId="{3FDC264D-9E90-E54B-96B2-C4DA12E3B2C2}" type="pres">
      <dgm:prSet presAssocID="{C8FBD5D5-708E-1D43-ACF7-A4790FAA8EB4}" presName="connTx" presStyleLbl="parChTrans1D4" presStyleIdx="1" presStyleCnt="11"/>
      <dgm:spPr/>
    </dgm:pt>
    <dgm:pt modelId="{813BEE49-1929-A045-996B-3560D89A083F}" type="pres">
      <dgm:prSet presAssocID="{0046B4E8-C6F8-224F-8BE7-597939D471AF}" presName="root2" presStyleCnt="0"/>
      <dgm:spPr/>
    </dgm:pt>
    <dgm:pt modelId="{30E4E021-09A6-D44F-8EC1-C525354B8364}" type="pres">
      <dgm:prSet presAssocID="{0046B4E8-C6F8-224F-8BE7-597939D471AF}" presName="LevelTwoTextNode" presStyleLbl="node4" presStyleIdx="1" presStyleCnt="11">
        <dgm:presLayoutVars>
          <dgm:chPref val="3"/>
        </dgm:presLayoutVars>
      </dgm:prSet>
      <dgm:spPr/>
    </dgm:pt>
    <dgm:pt modelId="{12331A19-7809-5449-A03E-CEBE74AFF168}" type="pres">
      <dgm:prSet presAssocID="{0046B4E8-C6F8-224F-8BE7-597939D471AF}" presName="level3hierChild" presStyleCnt="0"/>
      <dgm:spPr/>
    </dgm:pt>
    <dgm:pt modelId="{DC056A25-36AA-2E4D-A928-B4E0B9949BEE}" type="pres">
      <dgm:prSet presAssocID="{74BED605-CED5-3E4A-A2E7-9F8375AD186D}" presName="conn2-1" presStyleLbl="parChTrans1D4" presStyleIdx="2" presStyleCnt="11"/>
      <dgm:spPr/>
    </dgm:pt>
    <dgm:pt modelId="{C6806C61-3C09-EE42-B9A3-2E85C9E20715}" type="pres">
      <dgm:prSet presAssocID="{74BED605-CED5-3E4A-A2E7-9F8375AD186D}" presName="connTx" presStyleLbl="parChTrans1D4" presStyleIdx="2" presStyleCnt="11"/>
      <dgm:spPr/>
    </dgm:pt>
    <dgm:pt modelId="{8312BC14-F09F-F348-99A1-8C6FD9E25A74}" type="pres">
      <dgm:prSet presAssocID="{AC3F1EA5-3EA1-874B-8670-623FE358C7AC}" presName="root2" presStyleCnt="0"/>
      <dgm:spPr/>
    </dgm:pt>
    <dgm:pt modelId="{A695D55B-A857-6147-B97C-15D1AE5C85ED}" type="pres">
      <dgm:prSet presAssocID="{AC3F1EA5-3EA1-874B-8670-623FE358C7AC}" presName="LevelTwoTextNode" presStyleLbl="node4" presStyleIdx="2" presStyleCnt="11">
        <dgm:presLayoutVars>
          <dgm:chPref val="3"/>
        </dgm:presLayoutVars>
      </dgm:prSet>
      <dgm:spPr/>
    </dgm:pt>
    <dgm:pt modelId="{7EA8C083-AEC3-3441-A95A-2C3B6C8D8632}" type="pres">
      <dgm:prSet presAssocID="{AC3F1EA5-3EA1-874B-8670-623FE358C7AC}" presName="level3hierChild" presStyleCnt="0"/>
      <dgm:spPr/>
    </dgm:pt>
    <dgm:pt modelId="{D7CB1E54-04F6-C749-80D8-8D964F09F026}" type="pres">
      <dgm:prSet presAssocID="{50DD2E0E-BE46-8646-8924-ACB5A6025241}" presName="conn2-1" presStyleLbl="parChTrans1D3" presStyleIdx="1" presStyleCnt="9"/>
      <dgm:spPr/>
    </dgm:pt>
    <dgm:pt modelId="{0669B3E7-9F16-6549-98E3-9BA066AC296F}" type="pres">
      <dgm:prSet presAssocID="{50DD2E0E-BE46-8646-8924-ACB5A6025241}" presName="connTx" presStyleLbl="parChTrans1D3" presStyleIdx="1" presStyleCnt="9"/>
      <dgm:spPr/>
    </dgm:pt>
    <dgm:pt modelId="{168BC4F9-A566-C941-93BB-FE1A7A5E34C0}" type="pres">
      <dgm:prSet presAssocID="{6BBB3BCD-8EDD-6145-A894-1E6C20DD9EE6}" presName="root2" presStyleCnt="0"/>
      <dgm:spPr/>
    </dgm:pt>
    <dgm:pt modelId="{DB0CF318-C631-6943-9F36-E94B3706AF78}" type="pres">
      <dgm:prSet presAssocID="{6BBB3BCD-8EDD-6145-A894-1E6C20DD9EE6}" presName="LevelTwoTextNode" presStyleLbl="node3" presStyleIdx="1" presStyleCnt="9" custLinFactNeighborX="2057">
        <dgm:presLayoutVars>
          <dgm:chPref val="3"/>
        </dgm:presLayoutVars>
      </dgm:prSet>
      <dgm:spPr/>
    </dgm:pt>
    <dgm:pt modelId="{51E4AEA4-A46E-C74B-83C9-51D039B5F173}" type="pres">
      <dgm:prSet presAssocID="{6BBB3BCD-8EDD-6145-A894-1E6C20DD9EE6}" presName="level3hierChild" presStyleCnt="0"/>
      <dgm:spPr/>
    </dgm:pt>
    <dgm:pt modelId="{4FB66201-F797-4940-AFD6-FD37D2699E37}" type="pres">
      <dgm:prSet presAssocID="{0E23BA34-97B3-D841-81B7-CAA59FDEA247}" presName="conn2-1" presStyleLbl="parChTrans1D4" presStyleIdx="3" presStyleCnt="11"/>
      <dgm:spPr/>
    </dgm:pt>
    <dgm:pt modelId="{80E568D9-A0C9-7544-95A2-A593C20244F7}" type="pres">
      <dgm:prSet presAssocID="{0E23BA34-97B3-D841-81B7-CAA59FDEA247}" presName="connTx" presStyleLbl="parChTrans1D4" presStyleIdx="3" presStyleCnt="11"/>
      <dgm:spPr/>
    </dgm:pt>
    <dgm:pt modelId="{19E82A31-ACD9-A743-8947-D0A0BCBE28C3}" type="pres">
      <dgm:prSet presAssocID="{4E1139C6-DA6A-D541-AC7F-5C4A5FA4891B}" presName="root2" presStyleCnt="0"/>
      <dgm:spPr/>
    </dgm:pt>
    <dgm:pt modelId="{218EDDAA-07FC-9E4E-8EBA-8CDACB08AAC9}" type="pres">
      <dgm:prSet presAssocID="{4E1139C6-DA6A-D541-AC7F-5C4A5FA4891B}" presName="LevelTwoTextNode" presStyleLbl="node4" presStyleIdx="3" presStyleCnt="11">
        <dgm:presLayoutVars>
          <dgm:chPref val="3"/>
        </dgm:presLayoutVars>
      </dgm:prSet>
      <dgm:spPr/>
    </dgm:pt>
    <dgm:pt modelId="{31E9BB2B-528A-6948-A1FD-D49AD403A7E7}" type="pres">
      <dgm:prSet presAssocID="{4E1139C6-DA6A-D541-AC7F-5C4A5FA4891B}" presName="level3hierChild" presStyleCnt="0"/>
      <dgm:spPr/>
    </dgm:pt>
    <dgm:pt modelId="{D525E4AB-086E-8C4A-B77B-8B0EE98F6E04}" type="pres">
      <dgm:prSet presAssocID="{5145A72B-DA3D-A345-83CF-85717F45C4B9}" presName="conn2-1" presStyleLbl="parChTrans1D4" presStyleIdx="4" presStyleCnt="11"/>
      <dgm:spPr/>
    </dgm:pt>
    <dgm:pt modelId="{3F1FD8E6-62EE-D549-9CE9-1C4DDD2F3FE5}" type="pres">
      <dgm:prSet presAssocID="{5145A72B-DA3D-A345-83CF-85717F45C4B9}" presName="connTx" presStyleLbl="parChTrans1D4" presStyleIdx="4" presStyleCnt="11"/>
      <dgm:spPr/>
    </dgm:pt>
    <dgm:pt modelId="{8402A6D0-8A0B-334F-A371-814A0C051FA3}" type="pres">
      <dgm:prSet presAssocID="{A0D07B30-78F9-6540-89CA-9C1B47B41B91}" presName="root2" presStyleCnt="0"/>
      <dgm:spPr/>
    </dgm:pt>
    <dgm:pt modelId="{5D0A06B2-9C2F-594D-AD60-7BF60A80574E}" type="pres">
      <dgm:prSet presAssocID="{A0D07B30-78F9-6540-89CA-9C1B47B41B91}" presName="LevelTwoTextNode" presStyleLbl="node4" presStyleIdx="4" presStyleCnt="11">
        <dgm:presLayoutVars>
          <dgm:chPref val="3"/>
        </dgm:presLayoutVars>
      </dgm:prSet>
      <dgm:spPr/>
    </dgm:pt>
    <dgm:pt modelId="{1A1A5296-4546-F947-9E79-C51BEA93C8BF}" type="pres">
      <dgm:prSet presAssocID="{A0D07B30-78F9-6540-89CA-9C1B47B41B91}" presName="level3hierChild" presStyleCnt="0"/>
      <dgm:spPr/>
    </dgm:pt>
    <dgm:pt modelId="{8C80A66C-4F01-704E-A276-A98A737FCB7B}" type="pres">
      <dgm:prSet presAssocID="{0A5B50CC-1698-B24A-83FC-05CC4F832DDE}" presName="conn2-1" presStyleLbl="parChTrans1D4" presStyleIdx="5" presStyleCnt="11"/>
      <dgm:spPr/>
    </dgm:pt>
    <dgm:pt modelId="{85F575C4-3886-4D40-99D9-BAE55869CB91}" type="pres">
      <dgm:prSet presAssocID="{0A5B50CC-1698-B24A-83FC-05CC4F832DDE}" presName="connTx" presStyleLbl="parChTrans1D4" presStyleIdx="5" presStyleCnt="11"/>
      <dgm:spPr/>
    </dgm:pt>
    <dgm:pt modelId="{1FFE8AF1-A7AD-B048-80DB-B3F824D2D7AA}" type="pres">
      <dgm:prSet presAssocID="{87BCAC31-3C43-BF42-AE9B-E9C46CAB088A}" presName="root2" presStyleCnt="0"/>
      <dgm:spPr/>
    </dgm:pt>
    <dgm:pt modelId="{FB017A9F-915A-2A49-A7B9-835421672141}" type="pres">
      <dgm:prSet presAssocID="{87BCAC31-3C43-BF42-AE9B-E9C46CAB088A}" presName="LevelTwoTextNode" presStyleLbl="node4" presStyleIdx="5" presStyleCnt="11">
        <dgm:presLayoutVars>
          <dgm:chPref val="3"/>
        </dgm:presLayoutVars>
      </dgm:prSet>
      <dgm:spPr/>
    </dgm:pt>
    <dgm:pt modelId="{2B11BAA8-73EA-9749-8162-684F0E8EB46C}" type="pres">
      <dgm:prSet presAssocID="{87BCAC31-3C43-BF42-AE9B-E9C46CAB088A}" presName="level3hierChild" presStyleCnt="0"/>
      <dgm:spPr/>
    </dgm:pt>
    <dgm:pt modelId="{167FA8DC-94C6-AD4B-9DCF-D1F02888BC4C}" type="pres">
      <dgm:prSet presAssocID="{56211BAC-8F07-984C-ABCC-0BF4EAE47A6A}" presName="conn2-1" presStyleLbl="parChTrans1D2" presStyleIdx="1" presStyleCnt="7"/>
      <dgm:spPr/>
    </dgm:pt>
    <dgm:pt modelId="{E95353EA-7BA3-FF40-81F4-1AD8FD1BB886}" type="pres">
      <dgm:prSet presAssocID="{56211BAC-8F07-984C-ABCC-0BF4EAE47A6A}" presName="connTx" presStyleLbl="parChTrans1D2" presStyleIdx="1" presStyleCnt="7"/>
      <dgm:spPr/>
    </dgm:pt>
    <dgm:pt modelId="{9FFACF70-DF3C-AB48-B068-DC9703545017}" type="pres">
      <dgm:prSet presAssocID="{3FF601F8-964A-E144-B48D-D698890A0643}" presName="root2" presStyleCnt="0"/>
      <dgm:spPr/>
    </dgm:pt>
    <dgm:pt modelId="{587062AE-30DF-F544-84BE-0779A6B5A8BE}" type="pres">
      <dgm:prSet presAssocID="{3FF601F8-964A-E144-B48D-D698890A0643}" presName="LevelTwoTextNode" presStyleLbl="node2" presStyleIdx="1" presStyleCnt="7" custLinFactNeighborX="2057">
        <dgm:presLayoutVars>
          <dgm:chPref val="3"/>
        </dgm:presLayoutVars>
      </dgm:prSet>
      <dgm:spPr/>
    </dgm:pt>
    <dgm:pt modelId="{EC1B4EEA-0660-8A47-8B33-191DEB0EE859}" type="pres">
      <dgm:prSet presAssocID="{3FF601F8-964A-E144-B48D-D698890A0643}" presName="level3hierChild" presStyleCnt="0"/>
      <dgm:spPr/>
    </dgm:pt>
    <dgm:pt modelId="{4B0984A2-B784-0B46-8AE6-689A0AB3ECE6}" type="pres">
      <dgm:prSet presAssocID="{E0AD7009-8578-5348-AEB4-723F2F401DCE}" presName="conn2-1" presStyleLbl="parChTrans1D3" presStyleIdx="2" presStyleCnt="9"/>
      <dgm:spPr/>
    </dgm:pt>
    <dgm:pt modelId="{2CF41122-5FE9-1642-9E43-08691466CE75}" type="pres">
      <dgm:prSet presAssocID="{E0AD7009-8578-5348-AEB4-723F2F401DCE}" presName="connTx" presStyleLbl="parChTrans1D3" presStyleIdx="2" presStyleCnt="9"/>
      <dgm:spPr/>
    </dgm:pt>
    <dgm:pt modelId="{8B66DD18-BFC6-2945-A848-A7FBC269B784}" type="pres">
      <dgm:prSet presAssocID="{31EDE50B-D848-604B-A369-D88F8B386139}" presName="root2" presStyleCnt="0"/>
      <dgm:spPr/>
    </dgm:pt>
    <dgm:pt modelId="{46E66110-2689-5443-B293-8680BF11405E}" type="pres">
      <dgm:prSet presAssocID="{31EDE50B-D848-604B-A369-D88F8B386139}" presName="LevelTwoTextNode" presStyleLbl="node3" presStyleIdx="2" presStyleCnt="9" custLinFactNeighborX="2057">
        <dgm:presLayoutVars>
          <dgm:chPref val="3"/>
        </dgm:presLayoutVars>
      </dgm:prSet>
      <dgm:spPr/>
    </dgm:pt>
    <dgm:pt modelId="{45453407-A402-4047-8E15-01380CEA3BC1}" type="pres">
      <dgm:prSet presAssocID="{31EDE50B-D848-604B-A369-D88F8B386139}" presName="level3hierChild" presStyleCnt="0"/>
      <dgm:spPr/>
    </dgm:pt>
    <dgm:pt modelId="{0F6E9C43-7ABA-044F-8E08-7D44657696F2}" type="pres">
      <dgm:prSet presAssocID="{CB5C5174-F759-FF40-AC06-041C5BE39878}" presName="conn2-1" presStyleLbl="parChTrans1D3" presStyleIdx="3" presStyleCnt="9"/>
      <dgm:spPr/>
    </dgm:pt>
    <dgm:pt modelId="{605A7601-BF47-8C40-B92A-A1D87163F751}" type="pres">
      <dgm:prSet presAssocID="{CB5C5174-F759-FF40-AC06-041C5BE39878}" presName="connTx" presStyleLbl="parChTrans1D3" presStyleIdx="3" presStyleCnt="9"/>
      <dgm:spPr/>
    </dgm:pt>
    <dgm:pt modelId="{C9D4CE19-5024-7C48-B279-804EB0A987C9}" type="pres">
      <dgm:prSet presAssocID="{6F69771E-644E-8C47-AB2F-18F27A2398BD}" presName="root2" presStyleCnt="0"/>
      <dgm:spPr/>
    </dgm:pt>
    <dgm:pt modelId="{76567193-68DD-3F4C-98F9-85BF4BFC1B74}" type="pres">
      <dgm:prSet presAssocID="{6F69771E-644E-8C47-AB2F-18F27A2398BD}" presName="LevelTwoTextNode" presStyleLbl="node3" presStyleIdx="3" presStyleCnt="9" custLinFactNeighborX="2057">
        <dgm:presLayoutVars>
          <dgm:chPref val="3"/>
        </dgm:presLayoutVars>
      </dgm:prSet>
      <dgm:spPr/>
    </dgm:pt>
    <dgm:pt modelId="{EDBF8FEB-25B2-4F47-855D-51A0400ECD30}" type="pres">
      <dgm:prSet presAssocID="{6F69771E-644E-8C47-AB2F-18F27A2398BD}" presName="level3hierChild" presStyleCnt="0"/>
      <dgm:spPr/>
    </dgm:pt>
    <dgm:pt modelId="{1E706F39-7D08-4048-AFBC-39000EA28762}" type="pres">
      <dgm:prSet presAssocID="{6C78A1A5-56E2-004A-B27A-BCB227798C97}" presName="conn2-1" presStyleLbl="parChTrans1D4" presStyleIdx="6" presStyleCnt="11"/>
      <dgm:spPr/>
    </dgm:pt>
    <dgm:pt modelId="{B2FDE7B2-91B7-8F45-AF9E-92C1BBB1C186}" type="pres">
      <dgm:prSet presAssocID="{6C78A1A5-56E2-004A-B27A-BCB227798C97}" presName="connTx" presStyleLbl="parChTrans1D4" presStyleIdx="6" presStyleCnt="11"/>
      <dgm:spPr/>
    </dgm:pt>
    <dgm:pt modelId="{43D1A4DD-9F44-2F4D-A538-1F407F1BE670}" type="pres">
      <dgm:prSet presAssocID="{BA59C1D7-B4B8-B54E-9FB1-8782F326B544}" presName="root2" presStyleCnt="0"/>
      <dgm:spPr/>
    </dgm:pt>
    <dgm:pt modelId="{EA3923CB-816C-5B4F-ADE6-8427E18EFA40}" type="pres">
      <dgm:prSet presAssocID="{BA59C1D7-B4B8-B54E-9FB1-8782F326B544}" presName="LevelTwoTextNode" presStyleLbl="node4" presStyleIdx="6" presStyleCnt="11">
        <dgm:presLayoutVars>
          <dgm:chPref val="3"/>
        </dgm:presLayoutVars>
      </dgm:prSet>
      <dgm:spPr/>
    </dgm:pt>
    <dgm:pt modelId="{5A6A8CCE-C77C-914B-A459-654BBEAF234F}" type="pres">
      <dgm:prSet presAssocID="{BA59C1D7-B4B8-B54E-9FB1-8782F326B544}" presName="level3hierChild" presStyleCnt="0"/>
      <dgm:spPr/>
    </dgm:pt>
    <dgm:pt modelId="{785DCD35-3A94-C441-BF2F-5327C4D44A16}" type="pres">
      <dgm:prSet presAssocID="{ECA8AE31-1F25-824B-91F2-56A414570533}" presName="root1" presStyleCnt="0"/>
      <dgm:spPr/>
    </dgm:pt>
    <dgm:pt modelId="{6034AB56-2349-F641-824A-507C098FA0ED}" type="pres">
      <dgm:prSet presAssocID="{ECA8AE31-1F25-824B-91F2-56A414570533}" presName="LevelOneTextNode" presStyleLbl="node0" presStyleIdx="1" presStyleCnt="3">
        <dgm:presLayoutVars>
          <dgm:chPref val="3"/>
        </dgm:presLayoutVars>
      </dgm:prSet>
      <dgm:spPr/>
    </dgm:pt>
    <dgm:pt modelId="{AA75D9B2-8277-B24F-9601-AFCB1846CEE1}" type="pres">
      <dgm:prSet presAssocID="{ECA8AE31-1F25-824B-91F2-56A414570533}" presName="level2hierChild" presStyleCnt="0"/>
      <dgm:spPr/>
    </dgm:pt>
    <dgm:pt modelId="{3814EBBC-E436-4544-92E9-233E82DC41B4}" type="pres">
      <dgm:prSet presAssocID="{98C6A2C6-76D1-8E49-830F-804643EB997A}" presName="conn2-1" presStyleLbl="parChTrans1D2" presStyleIdx="2" presStyleCnt="7"/>
      <dgm:spPr/>
    </dgm:pt>
    <dgm:pt modelId="{78D3FDE3-9285-A54F-B9D4-8BE2B783AFD7}" type="pres">
      <dgm:prSet presAssocID="{98C6A2C6-76D1-8E49-830F-804643EB997A}" presName="connTx" presStyleLbl="parChTrans1D2" presStyleIdx="2" presStyleCnt="7"/>
      <dgm:spPr/>
    </dgm:pt>
    <dgm:pt modelId="{246ED1F2-9831-114B-9B14-228DE583515A}" type="pres">
      <dgm:prSet presAssocID="{FA61D032-3730-E44B-BFD6-6DC8AA5644D7}" presName="root2" presStyleCnt="0"/>
      <dgm:spPr/>
    </dgm:pt>
    <dgm:pt modelId="{AB675FA0-0B41-F144-9876-B69D7190CD5F}" type="pres">
      <dgm:prSet presAssocID="{FA61D032-3730-E44B-BFD6-6DC8AA5644D7}" presName="LevelTwoTextNode" presStyleLbl="node2" presStyleIdx="2" presStyleCnt="7">
        <dgm:presLayoutVars>
          <dgm:chPref val="3"/>
        </dgm:presLayoutVars>
      </dgm:prSet>
      <dgm:spPr/>
    </dgm:pt>
    <dgm:pt modelId="{1DE83B7C-81DC-6649-9DA2-FDADCAB2775D}" type="pres">
      <dgm:prSet presAssocID="{FA61D032-3730-E44B-BFD6-6DC8AA5644D7}" presName="level3hierChild" presStyleCnt="0"/>
      <dgm:spPr/>
    </dgm:pt>
    <dgm:pt modelId="{FA25889E-0AEB-B345-9A39-630E7536F209}" type="pres">
      <dgm:prSet presAssocID="{BEF760AD-C8F2-8D4A-BCBB-3A143D38B7A6}" presName="conn2-1" presStyleLbl="parChTrans1D3" presStyleIdx="4" presStyleCnt="9"/>
      <dgm:spPr/>
    </dgm:pt>
    <dgm:pt modelId="{1A7021BD-8C34-EA46-A83D-68E7722E1DAE}" type="pres">
      <dgm:prSet presAssocID="{BEF760AD-C8F2-8D4A-BCBB-3A143D38B7A6}" presName="connTx" presStyleLbl="parChTrans1D3" presStyleIdx="4" presStyleCnt="9"/>
      <dgm:spPr/>
    </dgm:pt>
    <dgm:pt modelId="{E5CC6CA1-CC74-504C-B935-89CE336A989C}" type="pres">
      <dgm:prSet presAssocID="{CD7ABB70-73FC-7745-BE90-AB18D0658560}" presName="root2" presStyleCnt="0"/>
      <dgm:spPr/>
    </dgm:pt>
    <dgm:pt modelId="{1C606BE6-7C1C-F349-8C95-8E4BF0BD2010}" type="pres">
      <dgm:prSet presAssocID="{CD7ABB70-73FC-7745-BE90-AB18D0658560}" presName="LevelTwoTextNode" presStyleLbl="node3" presStyleIdx="4" presStyleCnt="9">
        <dgm:presLayoutVars>
          <dgm:chPref val="3"/>
        </dgm:presLayoutVars>
      </dgm:prSet>
      <dgm:spPr/>
    </dgm:pt>
    <dgm:pt modelId="{F6ADA4D2-EDCD-EA4C-9831-54EB4D18070E}" type="pres">
      <dgm:prSet presAssocID="{CD7ABB70-73FC-7745-BE90-AB18D0658560}" presName="level3hierChild" presStyleCnt="0"/>
      <dgm:spPr/>
    </dgm:pt>
    <dgm:pt modelId="{3E6138A5-3589-E143-83BF-C6DAF93B6309}" type="pres">
      <dgm:prSet presAssocID="{20579DF9-000D-1445-9A5F-5E33EB566791}" presName="conn2-1" presStyleLbl="parChTrans1D3" presStyleIdx="5" presStyleCnt="9"/>
      <dgm:spPr/>
    </dgm:pt>
    <dgm:pt modelId="{5685E74D-AB4D-2142-B1CE-8274CB122BAE}" type="pres">
      <dgm:prSet presAssocID="{20579DF9-000D-1445-9A5F-5E33EB566791}" presName="connTx" presStyleLbl="parChTrans1D3" presStyleIdx="5" presStyleCnt="9"/>
      <dgm:spPr/>
    </dgm:pt>
    <dgm:pt modelId="{A5ED83D1-E0A3-2C4E-8173-2233E9D339F1}" type="pres">
      <dgm:prSet presAssocID="{191C1A48-DCD6-E14C-A839-FCDCCE3F1DEC}" presName="root2" presStyleCnt="0"/>
      <dgm:spPr/>
    </dgm:pt>
    <dgm:pt modelId="{C0395A09-1EC6-D641-B78D-020C6966F714}" type="pres">
      <dgm:prSet presAssocID="{191C1A48-DCD6-E14C-A839-FCDCCE3F1DEC}" presName="LevelTwoTextNode" presStyleLbl="node3" presStyleIdx="5" presStyleCnt="9">
        <dgm:presLayoutVars>
          <dgm:chPref val="3"/>
        </dgm:presLayoutVars>
      </dgm:prSet>
      <dgm:spPr/>
    </dgm:pt>
    <dgm:pt modelId="{0CA1FF10-89F0-5C44-B81E-F1E017E3A740}" type="pres">
      <dgm:prSet presAssocID="{191C1A48-DCD6-E14C-A839-FCDCCE3F1DEC}" presName="level3hierChild" presStyleCnt="0"/>
      <dgm:spPr/>
    </dgm:pt>
    <dgm:pt modelId="{9E6C9AA9-FEDE-CE42-938F-F08C3D82DE65}" type="pres">
      <dgm:prSet presAssocID="{AA8E58C4-0296-B847-8A81-60CEA2381362}" presName="conn2-1" presStyleLbl="parChTrans1D4" presStyleIdx="7" presStyleCnt="11"/>
      <dgm:spPr/>
    </dgm:pt>
    <dgm:pt modelId="{A2540833-AAFF-CF45-853F-C7707D5D983B}" type="pres">
      <dgm:prSet presAssocID="{AA8E58C4-0296-B847-8A81-60CEA2381362}" presName="connTx" presStyleLbl="parChTrans1D4" presStyleIdx="7" presStyleCnt="11"/>
      <dgm:spPr/>
    </dgm:pt>
    <dgm:pt modelId="{341802A9-E0F4-A848-A7DB-8AA1FABE5B6D}" type="pres">
      <dgm:prSet presAssocID="{4613EDC9-BD4B-A54A-8332-52637942004F}" presName="root2" presStyleCnt="0"/>
      <dgm:spPr/>
    </dgm:pt>
    <dgm:pt modelId="{F6DE9F69-11C1-6041-B3A4-C0B03EE7E659}" type="pres">
      <dgm:prSet presAssocID="{4613EDC9-BD4B-A54A-8332-52637942004F}" presName="LevelTwoTextNode" presStyleLbl="node4" presStyleIdx="7" presStyleCnt="11">
        <dgm:presLayoutVars>
          <dgm:chPref val="3"/>
        </dgm:presLayoutVars>
      </dgm:prSet>
      <dgm:spPr/>
    </dgm:pt>
    <dgm:pt modelId="{AC80EBBE-4B40-184F-9BBA-9A3CED06A400}" type="pres">
      <dgm:prSet presAssocID="{4613EDC9-BD4B-A54A-8332-52637942004F}" presName="level3hierChild" presStyleCnt="0"/>
      <dgm:spPr/>
    </dgm:pt>
    <dgm:pt modelId="{A14F5086-4AC1-B045-8C1F-8A63C310A222}" type="pres">
      <dgm:prSet presAssocID="{CB4F9D54-12B9-D642-BA0E-B6FEF26D4FAC}" presName="conn2-1" presStyleLbl="parChTrans1D2" presStyleIdx="3" presStyleCnt="7"/>
      <dgm:spPr/>
    </dgm:pt>
    <dgm:pt modelId="{0138EBF9-8052-294A-A34A-5ADB5A7335F8}" type="pres">
      <dgm:prSet presAssocID="{CB4F9D54-12B9-D642-BA0E-B6FEF26D4FAC}" presName="connTx" presStyleLbl="parChTrans1D2" presStyleIdx="3" presStyleCnt="7"/>
      <dgm:spPr/>
    </dgm:pt>
    <dgm:pt modelId="{BDCF2B25-5D46-E146-B286-FCA20EBD3BE9}" type="pres">
      <dgm:prSet presAssocID="{0691F734-6DAD-3748-B0E0-0B857F8C09BF}" presName="root2" presStyleCnt="0"/>
      <dgm:spPr/>
    </dgm:pt>
    <dgm:pt modelId="{888D193D-6261-C54C-ACE9-F328DD2DCE26}" type="pres">
      <dgm:prSet presAssocID="{0691F734-6DAD-3748-B0E0-0B857F8C09BF}" presName="LevelTwoTextNode" presStyleLbl="node2" presStyleIdx="3" presStyleCnt="7">
        <dgm:presLayoutVars>
          <dgm:chPref val="3"/>
        </dgm:presLayoutVars>
      </dgm:prSet>
      <dgm:spPr/>
    </dgm:pt>
    <dgm:pt modelId="{40C1CF30-7586-D64B-A477-C85771499071}" type="pres">
      <dgm:prSet presAssocID="{0691F734-6DAD-3748-B0E0-0B857F8C09BF}" presName="level3hierChild" presStyleCnt="0"/>
      <dgm:spPr/>
    </dgm:pt>
    <dgm:pt modelId="{C54F2A7F-D365-B94A-B05C-4AFAAB05FE4E}" type="pres">
      <dgm:prSet presAssocID="{3E0622D0-7EE0-4A46-940C-1C1DF53EFCA0}" presName="conn2-1" presStyleLbl="parChTrans1D3" presStyleIdx="6" presStyleCnt="9"/>
      <dgm:spPr/>
    </dgm:pt>
    <dgm:pt modelId="{6E536324-815F-2F4E-B107-8A3304851833}" type="pres">
      <dgm:prSet presAssocID="{3E0622D0-7EE0-4A46-940C-1C1DF53EFCA0}" presName="connTx" presStyleLbl="parChTrans1D3" presStyleIdx="6" presStyleCnt="9"/>
      <dgm:spPr/>
    </dgm:pt>
    <dgm:pt modelId="{C2FF202F-BA08-B545-A2CE-1C9EE6ACBB56}" type="pres">
      <dgm:prSet presAssocID="{9F44E00C-E225-3747-A887-ABF696464A37}" presName="root2" presStyleCnt="0"/>
      <dgm:spPr/>
    </dgm:pt>
    <dgm:pt modelId="{3596F880-8807-D44C-B746-0CDE689CE370}" type="pres">
      <dgm:prSet presAssocID="{9F44E00C-E225-3747-A887-ABF696464A37}" presName="LevelTwoTextNode" presStyleLbl="node3" presStyleIdx="6" presStyleCnt="9">
        <dgm:presLayoutVars>
          <dgm:chPref val="3"/>
        </dgm:presLayoutVars>
      </dgm:prSet>
      <dgm:spPr/>
    </dgm:pt>
    <dgm:pt modelId="{51C9F7D6-99ED-194A-A485-9B7F578FE07B}" type="pres">
      <dgm:prSet presAssocID="{9F44E00C-E225-3747-A887-ABF696464A37}" presName="level3hierChild" presStyleCnt="0"/>
      <dgm:spPr/>
    </dgm:pt>
    <dgm:pt modelId="{73CF7725-B0F2-4640-85B6-201CD38C44B0}" type="pres">
      <dgm:prSet presAssocID="{A3BF2624-B67F-8D4F-9427-E90EF562BE4C}" presName="conn2-1" presStyleLbl="parChTrans1D4" presStyleIdx="8" presStyleCnt="11"/>
      <dgm:spPr/>
    </dgm:pt>
    <dgm:pt modelId="{868F3FA4-D60F-3749-B20D-4D7D029B6702}" type="pres">
      <dgm:prSet presAssocID="{A3BF2624-B67F-8D4F-9427-E90EF562BE4C}" presName="connTx" presStyleLbl="parChTrans1D4" presStyleIdx="8" presStyleCnt="11"/>
      <dgm:spPr/>
    </dgm:pt>
    <dgm:pt modelId="{637D15C9-2AF3-E14B-BDC8-4698C2F960D2}" type="pres">
      <dgm:prSet presAssocID="{39A23DF4-A40C-C84E-80CC-806487C6345F}" presName="root2" presStyleCnt="0"/>
      <dgm:spPr/>
    </dgm:pt>
    <dgm:pt modelId="{8044C4C1-1659-C64B-AA04-AA9A9B131246}" type="pres">
      <dgm:prSet presAssocID="{39A23DF4-A40C-C84E-80CC-806487C6345F}" presName="LevelTwoTextNode" presStyleLbl="node4" presStyleIdx="8" presStyleCnt="11">
        <dgm:presLayoutVars>
          <dgm:chPref val="3"/>
        </dgm:presLayoutVars>
      </dgm:prSet>
      <dgm:spPr/>
    </dgm:pt>
    <dgm:pt modelId="{D548FE16-68BE-2546-AD81-2C7BDABB7737}" type="pres">
      <dgm:prSet presAssocID="{39A23DF4-A40C-C84E-80CC-806487C6345F}" presName="level3hierChild" presStyleCnt="0"/>
      <dgm:spPr/>
    </dgm:pt>
    <dgm:pt modelId="{65228E7B-CE35-3343-8D54-A2CA382F83E3}" type="pres">
      <dgm:prSet presAssocID="{F44BC81E-17D6-7A44-8579-B96B59FFF7F0}" presName="conn2-1" presStyleLbl="parChTrans1D2" presStyleIdx="4" presStyleCnt="7"/>
      <dgm:spPr/>
    </dgm:pt>
    <dgm:pt modelId="{B922B5F7-35D0-4B46-AFB2-78997BCC6CD1}" type="pres">
      <dgm:prSet presAssocID="{F44BC81E-17D6-7A44-8579-B96B59FFF7F0}" presName="connTx" presStyleLbl="parChTrans1D2" presStyleIdx="4" presStyleCnt="7"/>
      <dgm:spPr/>
    </dgm:pt>
    <dgm:pt modelId="{8C54A231-9B52-3A4B-95A5-AB00F31D8180}" type="pres">
      <dgm:prSet presAssocID="{A498031F-0132-E742-A14C-D4ED3B320383}" presName="root2" presStyleCnt="0"/>
      <dgm:spPr/>
    </dgm:pt>
    <dgm:pt modelId="{FCF7823D-6EB3-EA4A-B32E-5098DE0ED812}" type="pres">
      <dgm:prSet presAssocID="{A498031F-0132-E742-A14C-D4ED3B320383}" presName="LevelTwoTextNode" presStyleLbl="node2" presStyleIdx="4" presStyleCnt="7">
        <dgm:presLayoutVars>
          <dgm:chPref val="3"/>
        </dgm:presLayoutVars>
      </dgm:prSet>
      <dgm:spPr/>
    </dgm:pt>
    <dgm:pt modelId="{2D111C50-EF00-4941-90A4-CEAB36CFC75F}" type="pres">
      <dgm:prSet presAssocID="{A498031F-0132-E742-A14C-D4ED3B320383}" presName="level3hierChild" presStyleCnt="0"/>
      <dgm:spPr/>
    </dgm:pt>
    <dgm:pt modelId="{562C63A3-7BDE-2241-9CF0-302F6E1459E3}" type="pres">
      <dgm:prSet presAssocID="{31DF5DC1-8A1B-8845-96B7-2F196666EFEF}" presName="conn2-1" presStyleLbl="parChTrans1D3" presStyleIdx="7" presStyleCnt="9"/>
      <dgm:spPr/>
    </dgm:pt>
    <dgm:pt modelId="{74FF80D2-A0B1-E249-B572-5715321E542E}" type="pres">
      <dgm:prSet presAssocID="{31DF5DC1-8A1B-8845-96B7-2F196666EFEF}" presName="connTx" presStyleLbl="parChTrans1D3" presStyleIdx="7" presStyleCnt="9"/>
      <dgm:spPr/>
    </dgm:pt>
    <dgm:pt modelId="{EBBC02BA-7027-DF40-A8C1-1A0F01996A9A}" type="pres">
      <dgm:prSet presAssocID="{0695EA05-996D-774C-92FC-1C04DAF45E0F}" presName="root2" presStyleCnt="0"/>
      <dgm:spPr/>
    </dgm:pt>
    <dgm:pt modelId="{62B5C567-5E6C-7B43-9AB6-E98803D3E772}" type="pres">
      <dgm:prSet presAssocID="{0695EA05-996D-774C-92FC-1C04DAF45E0F}" presName="LevelTwoTextNode" presStyleLbl="node3" presStyleIdx="7" presStyleCnt="9">
        <dgm:presLayoutVars>
          <dgm:chPref val="3"/>
        </dgm:presLayoutVars>
      </dgm:prSet>
      <dgm:spPr/>
    </dgm:pt>
    <dgm:pt modelId="{DE0AA93C-D0A8-FC4B-82BC-6EA4805DC028}" type="pres">
      <dgm:prSet presAssocID="{0695EA05-996D-774C-92FC-1C04DAF45E0F}" presName="level3hierChild" presStyleCnt="0"/>
      <dgm:spPr/>
    </dgm:pt>
    <dgm:pt modelId="{10F7DD94-04ED-0B4A-817C-8C8511EA254E}" type="pres">
      <dgm:prSet presAssocID="{2A6167CB-2905-5945-A2F4-2876A41F1659}" presName="conn2-1" presStyleLbl="parChTrans1D4" presStyleIdx="9" presStyleCnt="11"/>
      <dgm:spPr/>
    </dgm:pt>
    <dgm:pt modelId="{4290D4E9-FADD-C549-8B10-5CA7515179DF}" type="pres">
      <dgm:prSet presAssocID="{2A6167CB-2905-5945-A2F4-2876A41F1659}" presName="connTx" presStyleLbl="parChTrans1D4" presStyleIdx="9" presStyleCnt="11"/>
      <dgm:spPr/>
    </dgm:pt>
    <dgm:pt modelId="{4C4B4B92-D04A-AC40-AE95-6A987BDB9711}" type="pres">
      <dgm:prSet presAssocID="{51E76E07-2283-9942-99B3-28ADAFA12CC0}" presName="root2" presStyleCnt="0"/>
      <dgm:spPr/>
    </dgm:pt>
    <dgm:pt modelId="{697F79A3-63DB-A949-9C35-FF149B0D2911}" type="pres">
      <dgm:prSet presAssocID="{51E76E07-2283-9942-99B3-28ADAFA12CC0}" presName="LevelTwoTextNode" presStyleLbl="node4" presStyleIdx="9" presStyleCnt="11">
        <dgm:presLayoutVars>
          <dgm:chPref val="3"/>
        </dgm:presLayoutVars>
      </dgm:prSet>
      <dgm:spPr/>
    </dgm:pt>
    <dgm:pt modelId="{7277ADF8-E1CD-EE4C-87EE-7411EB8538E5}" type="pres">
      <dgm:prSet presAssocID="{51E76E07-2283-9942-99B3-28ADAFA12CC0}" presName="level3hierChild" presStyleCnt="0"/>
      <dgm:spPr/>
    </dgm:pt>
    <dgm:pt modelId="{99B71761-95EB-6F4E-B1A9-E6FC52DEAEC0}" type="pres">
      <dgm:prSet presAssocID="{D639DB78-659C-494C-AFD8-117849BD0E9B}" presName="conn2-1" presStyleLbl="parChTrans1D2" presStyleIdx="5" presStyleCnt="7"/>
      <dgm:spPr/>
    </dgm:pt>
    <dgm:pt modelId="{ED31B2C7-FABF-C04C-9698-C77292736715}" type="pres">
      <dgm:prSet presAssocID="{D639DB78-659C-494C-AFD8-117849BD0E9B}" presName="connTx" presStyleLbl="parChTrans1D2" presStyleIdx="5" presStyleCnt="7"/>
      <dgm:spPr/>
    </dgm:pt>
    <dgm:pt modelId="{FC146233-EC8B-9246-9837-0A4E37071965}" type="pres">
      <dgm:prSet presAssocID="{512BCDC9-9BC5-794C-8AC4-2D37179584E0}" presName="root2" presStyleCnt="0"/>
      <dgm:spPr/>
    </dgm:pt>
    <dgm:pt modelId="{8AEAC5FD-C2E6-234A-B931-217C5A9C2234}" type="pres">
      <dgm:prSet presAssocID="{512BCDC9-9BC5-794C-8AC4-2D37179584E0}" presName="LevelTwoTextNode" presStyleLbl="node2" presStyleIdx="5" presStyleCnt="7">
        <dgm:presLayoutVars>
          <dgm:chPref val="3"/>
        </dgm:presLayoutVars>
      </dgm:prSet>
      <dgm:spPr/>
    </dgm:pt>
    <dgm:pt modelId="{AA9D03DC-C28F-124A-A208-87C7B10CD304}" type="pres">
      <dgm:prSet presAssocID="{512BCDC9-9BC5-794C-8AC4-2D37179584E0}" presName="level3hierChild" presStyleCnt="0"/>
      <dgm:spPr/>
    </dgm:pt>
    <dgm:pt modelId="{B9D96927-92B5-6049-9CDE-6D814851483F}" type="pres">
      <dgm:prSet presAssocID="{9AE1EC2B-97D7-2244-AFF4-A8DDEEB2597F}" presName="conn2-1" presStyleLbl="parChTrans1D3" presStyleIdx="8" presStyleCnt="9"/>
      <dgm:spPr/>
    </dgm:pt>
    <dgm:pt modelId="{93F9361F-602A-DE4E-B98D-98115863170C}" type="pres">
      <dgm:prSet presAssocID="{9AE1EC2B-97D7-2244-AFF4-A8DDEEB2597F}" presName="connTx" presStyleLbl="parChTrans1D3" presStyleIdx="8" presStyleCnt="9"/>
      <dgm:spPr/>
    </dgm:pt>
    <dgm:pt modelId="{DF83E64F-64E5-C34F-A858-AFEC903AB56F}" type="pres">
      <dgm:prSet presAssocID="{ED4F81FF-350A-A746-B37F-029FAFB8DE5C}" presName="root2" presStyleCnt="0"/>
      <dgm:spPr/>
    </dgm:pt>
    <dgm:pt modelId="{0C129DAA-FBB9-C84E-9807-5E68A9A54899}" type="pres">
      <dgm:prSet presAssocID="{ED4F81FF-350A-A746-B37F-029FAFB8DE5C}" presName="LevelTwoTextNode" presStyleLbl="node3" presStyleIdx="8" presStyleCnt="9">
        <dgm:presLayoutVars>
          <dgm:chPref val="3"/>
        </dgm:presLayoutVars>
      </dgm:prSet>
      <dgm:spPr/>
    </dgm:pt>
    <dgm:pt modelId="{1C306449-94BE-2B41-B894-1ED2F8450F67}" type="pres">
      <dgm:prSet presAssocID="{ED4F81FF-350A-A746-B37F-029FAFB8DE5C}" presName="level3hierChild" presStyleCnt="0"/>
      <dgm:spPr/>
    </dgm:pt>
    <dgm:pt modelId="{CA27701A-5630-CF4A-ACD0-597A36F8FB47}" type="pres">
      <dgm:prSet presAssocID="{19D5DD2E-7B6E-1C4D-9E7B-59A4CCBE347A}" presName="conn2-1" presStyleLbl="parChTrans1D4" presStyleIdx="10" presStyleCnt="11"/>
      <dgm:spPr/>
    </dgm:pt>
    <dgm:pt modelId="{4EAA174E-7C52-1F4A-A31D-6C005EE90C04}" type="pres">
      <dgm:prSet presAssocID="{19D5DD2E-7B6E-1C4D-9E7B-59A4CCBE347A}" presName="connTx" presStyleLbl="parChTrans1D4" presStyleIdx="10" presStyleCnt="11"/>
      <dgm:spPr/>
    </dgm:pt>
    <dgm:pt modelId="{A956CA07-39D1-B14E-B9AC-D1C62F36F585}" type="pres">
      <dgm:prSet presAssocID="{81EC2A26-60C2-0B40-BA11-27BD071B7467}" presName="root2" presStyleCnt="0"/>
      <dgm:spPr/>
    </dgm:pt>
    <dgm:pt modelId="{C1A99A94-008F-1445-92F2-A381C05F1815}" type="pres">
      <dgm:prSet presAssocID="{81EC2A26-60C2-0B40-BA11-27BD071B7467}" presName="LevelTwoTextNode" presStyleLbl="node4" presStyleIdx="10" presStyleCnt="11">
        <dgm:presLayoutVars>
          <dgm:chPref val="3"/>
        </dgm:presLayoutVars>
      </dgm:prSet>
      <dgm:spPr/>
    </dgm:pt>
    <dgm:pt modelId="{06CD2E1C-AE5D-E746-9AEE-84B739AD39B3}" type="pres">
      <dgm:prSet presAssocID="{81EC2A26-60C2-0B40-BA11-27BD071B7467}" presName="level3hierChild" presStyleCnt="0"/>
      <dgm:spPr/>
    </dgm:pt>
    <dgm:pt modelId="{961EEE8B-9833-4144-AB32-23DBC7E3A146}" type="pres">
      <dgm:prSet presAssocID="{EC80353B-5F2D-C447-BE07-292E3A7F9F3C}" presName="root1" presStyleCnt="0"/>
      <dgm:spPr/>
    </dgm:pt>
    <dgm:pt modelId="{8B3E08D3-F01B-EB44-99D9-BC8A20998442}" type="pres">
      <dgm:prSet presAssocID="{EC80353B-5F2D-C447-BE07-292E3A7F9F3C}" presName="LevelOneTextNode" presStyleLbl="node0" presStyleIdx="2" presStyleCnt="3">
        <dgm:presLayoutVars>
          <dgm:chPref val="3"/>
        </dgm:presLayoutVars>
      </dgm:prSet>
      <dgm:spPr/>
    </dgm:pt>
    <dgm:pt modelId="{94FA7D0B-5C00-8041-8BE0-A8D565D42B76}" type="pres">
      <dgm:prSet presAssocID="{EC80353B-5F2D-C447-BE07-292E3A7F9F3C}" presName="level2hierChild" presStyleCnt="0"/>
      <dgm:spPr/>
    </dgm:pt>
    <dgm:pt modelId="{A10BA9D3-60F4-C14F-AB76-C43582421613}" type="pres">
      <dgm:prSet presAssocID="{02F2BF60-197E-7741-9102-40453E0966CB}" presName="conn2-1" presStyleLbl="parChTrans1D2" presStyleIdx="6" presStyleCnt="7"/>
      <dgm:spPr/>
    </dgm:pt>
    <dgm:pt modelId="{775B6D22-6CC5-CC43-A6BB-9CB40A211156}" type="pres">
      <dgm:prSet presAssocID="{02F2BF60-197E-7741-9102-40453E0966CB}" presName="connTx" presStyleLbl="parChTrans1D2" presStyleIdx="6" presStyleCnt="7"/>
      <dgm:spPr/>
    </dgm:pt>
    <dgm:pt modelId="{AEEDBA0D-6637-4741-94FD-CE93F541B234}" type="pres">
      <dgm:prSet presAssocID="{570DF2BA-F5E1-CB4F-91A8-8609C5EF555F}" presName="root2" presStyleCnt="0"/>
      <dgm:spPr/>
    </dgm:pt>
    <dgm:pt modelId="{61321CE4-4208-D947-BD3E-52DAC7B6EA55}" type="pres">
      <dgm:prSet presAssocID="{570DF2BA-F5E1-CB4F-91A8-8609C5EF555F}" presName="LevelTwoTextNode" presStyleLbl="node2" presStyleIdx="6" presStyleCnt="7">
        <dgm:presLayoutVars>
          <dgm:chPref val="3"/>
        </dgm:presLayoutVars>
      </dgm:prSet>
      <dgm:spPr/>
    </dgm:pt>
    <dgm:pt modelId="{BDB3C48D-489C-4C46-B909-B4CB45249485}" type="pres">
      <dgm:prSet presAssocID="{570DF2BA-F5E1-CB4F-91A8-8609C5EF555F}" presName="level3hierChild" presStyleCnt="0"/>
      <dgm:spPr/>
    </dgm:pt>
  </dgm:ptLst>
  <dgm:cxnLst>
    <dgm:cxn modelId="{FED66402-A1A3-7248-99F3-6564D17DFCBC}" srcId="{0046B4E8-C6F8-224F-8BE7-597939D471AF}" destId="{AC3F1EA5-3EA1-874B-8670-623FE358C7AC}" srcOrd="0" destOrd="0" parTransId="{74BED605-CED5-3E4A-A2E7-9F8375AD186D}" sibTransId="{ABE4AE00-30CD-1A4D-8594-581DA3D1ECB3}"/>
    <dgm:cxn modelId="{472E0303-438A-B64C-BCA2-A8277BE49836}" type="presOf" srcId="{A487BD46-C969-EB47-ADA9-767422918C38}" destId="{2FDD7945-E95B-9A4E-B4E9-334CA1699550}" srcOrd="0" destOrd="0" presId="urn:microsoft.com/office/officeart/2005/8/layout/hierarchy2"/>
    <dgm:cxn modelId="{B7924304-6AF4-CB41-BB5D-9BF94DDF7702}" type="presOf" srcId="{C8FBD5D5-708E-1D43-ACF7-A4790FAA8EB4}" destId="{3FDC264D-9E90-E54B-96B2-C4DA12E3B2C2}" srcOrd="1" destOrd="0" presId="urn:microsoft.com/office/officeart/2005/8/layout/hierarchy2"/>
    <dgm:cxn modelId="{15EDAB05-627A-7E4C-8176-F2367BA328FA}" type="presOf" srcId="{C8FBD5D5-708E-1D43-ACF7-A4790FAA8EB4}" destId="{C78ACB6A-3528-EE45-97A5-B5DC493DE6FF}" srcOrd="0" destOrd="0" presId="urn:microsoft.com/office/officeart/2005/8/layout/hierarchy2"/>
    <dgm:cxn modelId="{928E0907-7162-2145-9F7D-191A489C89E7}" srcId="{C63CCD79-7703-A74A-B4E6-E9ACE8535A0A}" destId="{ECA8AE31-1F25-824B-91F2-56A414570533}" srcOrd="1" destOrd="0" parTransId="{B309DFE1-683B-E84B-9D47-11B03274AA56}" sibTransId="{AB9EF8A5-5F0E-5040-BE28-74C5F12C917F}"/>
    <dgm:cxn modelId="{43AFD707-978D-5545-B864-85386C4B098E}" type="presOf" srcId="{31DF5DC1-8A1B-8845-96B7-2F196666EFEF}" destId="{562C63A3-7BDE-2241-9CF0-302F6E1459E3}" srcOrd="0" destOrd="0" presId="urn:microsoft.com/office/officeart/2005/8/layout/hierarchy2"/>
    <dgm:cxn modelId="{99C38E09-17DC-CB4E-8D35-E6BF0249795F}" type="presOf" srcId="{5145A72B-DA3D-A345-83CF-85717F45C4B9}" destId="{3F1FD8E6-62EE-D549-9CE9-1C4DDD2F3FE5}" srcOrd="1" destOrd="0" presId="urn:microsoft.com/office/officeart/2005/8/layout/hierarchy2"/>
    <dgm:cxn modelId="{20A2280B-D238-8345-ABE6-807DE5339DD2}" type="presOf" srcId="{A3BF2624-B67F-8D4F-9427-E90EF562BE4C}" destId="{73CF7725-B0F2-4640-85B6-201CD38C44B0}" srcOrd="0" destOrd="0" presId="urn:microsoft.com/office/officeart/2005/8/layout/hierarchy2"/>
    <dgm:cxn modelId="{DB780811-2BB9-C14E-B77E-463D37506769}" srcId="{ECA8AE31-1F25-824B-91F2-56A414570533}" destId="{A498031F-0132-E742-A14C-D4ED3B320383}" srcOrd="2" destOrd="0" parTransId="{F44BC81E-17D6-7A44-8579-B96B59FFF7F0}" sibTransId="{B148DA42-B2A6-DE49-9C69-8F7F84E12E14}"/>
    <dgm:cxn modelId="{6C932612-C32F-654D-86C1-197DC9FC3666}" type="presOf" srcId="{FA61D032-3730-E44B-BFD6-6DC8AA5644D7}" destId="{AB675FA0-0B41-F144-9876-B69D7190CD5F}" srcOrd="0" destOrd="0" presId="urn:microsoft.com/office/officeart/2005/8/layout/hierarchy2"/>
    <dgm:cxn modelId="{FA218B12-7E87-2E4E-B206-56AF21238805}" srcId="{C63CCD79-7703-A74A-B4E6-E9ACE8535A0A}" destId="{427F5D1E-16AF-7843-97FB-7BD0D900BB35}" srcOrd="0" destOrd="0" parTransId="{7B1E1A4A-B517-974C-8823-BFF4AD4FB413}" sibTransId="{FCA84437-E5EA-264E-9DE0-D49F6235449C}"/>
    <dgm:cxn modelId="{C594F412-A706-544E-8F85-472FF73B87C4}" srcId="{3FF601F8-964A-E144-B48D-D698890A0643}" destId="{31EDE50B-D848-604B-A369-D88F8B386139}" srcOrd="0" destOrd="0" parTransId="{E0AD7009-8578-5348-AEB4-723F2F401DCE}" sibTransId="{1FF6ED50-534C-984B-A441-DEDB34038EC3}"/>
    <dgm:cxn modelId="{A1CF1D16-C5B2-3247-89CE-A2EB08FC48CE}" type="presOf" srcId="{6C78A1A5-56E2-004A-B27A-BCB227798C97}" destId="{1E706F39-7D08-4048-AFBC-39000EA28762}" srcOrd="0" destOrd="0" presId="urn:microsoft.com/office/officeart/2005/8/layout/hierarchy2"/>
    <dgm:cxn modelId="{625EDA16-F79B-7445-A95E-4FD9A9DDE31A}" type="presOf" srcId="{02F2BF60-197E-7741-9102-40453E0966CB}" destId="{A10BA9D3-60F4-C14F-AB76-C43582421613}" srcOrd="0" destOrd="0" presId="urn:microsoft.com/office/officeart/2005/8/layout/hierarchy2"/>
    <dgm:cxn modelId="{8ABDA617-BAF6-9B47-AB4D-95B14CEF4A1C}" type="presOf" srcId="{E0AD7009-8578-5348-AEB4-723F2F401DCE}" destId="{4B0984A2-B784-0B46-8AE6-689A0AB3ECE6}" srcOrd="0" destOrd="0" presId="urn:microsoft.com/office/officeart/2005/8/layout/hierarchy2"/>
    <dgm:cxn modelId="{DFBCA819-A1B7-9048-8BE7-E82AF02C7263}" type="presOf" srcId="{50DD2E0E-BE46-8646-8924-ACB5A6025241}" destId="{0669B3E7-9F16-6549-98E3-9BA066AC296F}" srcOrd="1" destOrd="0" presId="urn:microsoft.com/office/officeart/2005/8/layout/hierarchy2"/>
    <dgm:cxn modelId="{92218E1D-FE6F-8747-B15F-8EE7F7EC02B1}" type="presOf" srcId="{19D5DD2E-7B6E-1C4D-9E7B-59A4CCBE347A}" destId="{4EAA174E-7C52-1F4A-A31D-6C005EE90C04}" srcOrd="1" destOrd="0" presId="urn:microsoft.com/office/officeart/2005/8/layout/hierarchy2"/>
    <dgm:cxn modelId="{D5736D1E-A372-E249-965E-55AD2E1779B0}" srcId="{FA61D032-3730-E44B-BFD6-6DC8AA5644D7}" destId="{191C1A48-DCD6-E14C-A839-FCDCCE3F1DEC}" srcOrd="1" destOrd="0" parTransId="{20579DF9-000D-1445-9A5F-5E33EB566791}" sibTransId="{86E6C11A-9981-6944-A948-5D54A0930FC3}"/>
    <dgm:cxn modelId="{0AEFED24-4A8F-684F-B9F5-691D6DA1C1EF}" type="presOf" srcId="{74BED605-CED5-3E4A-A2E7-9F8375AD186D}" destId="{DC056A25-36AA-2E4D-A928-B4E0B9949BEE}" srcOrd="0" destOrd="0" presId="urn:microsoft.com/office/officeart/2005/8/layout/hierarchy2"/>
    <dgm:cxn modelId="{FA9FEA29-9A1D-6C45-B39C-454B5FBCA530}" srcId="{A498031F-0132-E742-A14C-D4ED3B320383}" destId="{0695EA05-996D-774C-92FC-1C04DAF45E0F}" srcOrd="0" destOrd="0" parTransId="{31DF5DC1-8A1B-8845-96B7-2F196666EFEF}" sibTransId="{5547C162-33E4-8643-AAED-33D6D582ADCA}"/>
    <dgm:cxn modelId="{A44D072B-C03D-9B47-AD0F-9B28262F0AC7}" type="presOf" srcId="{A3BF2624-B67F-8D4F-9427-E90EF562BE4C}" destId="{868F3FA4-D60F-3749-B20D-4D7D029B6702}" srcOrd="1" destOrd="0" presId="urn:microsoft.com/office/officeart/2005/8/layout/hierarchy2"/>
    <dgm:cxn modelId="{86DF112F-F9AE-1E4F-ADD8-44562CBA8BCB}" type="presOf" srcId="{3FF601F8-964A-E144-B48D-D698890A0643}" destId="{587062AE-30DF-F544-84BE-0779A6B5A8BE}" srcOrd="0" destOrd="0" presId="urn:microsoft.com/office/officeart/2005/8/layout/hierarchy2"/>
    <dgm:cxn modelId="{9E584130-5D18-C748-B1BE-D48080BE067B}" srcId="{ECA8AE31-1F25-824B-91F2-56A414570533}" destId="{512BCDC9-9BC5-794C-8AC4-2D37179584E0}" srcOrd="3" destOrd="0" parTransId="{D639DB78-659C-494C-AFD8-117849BD0E9B}" sibTransId="{DC4258A0-E5B2-2447-9460-3E36E780CBB8}"/>
    <dgm:cxn modelId="{4E065130-FCFB-8E4B-BA65-6EE49271F8A1}" type="presOf" srcId="{A0D07B30-78F9-6540-89CA-9C1B47B41B91}" destId="{5D0A06B2-9C2F-594D-AD60-7BF60A80574E}" srcOrd="0" destOrd="0" presId="urn:microsoft.com/office/officeart/2005/8/layout/hierarchy2"/>
    <dgm:cxn modelId="{73F79230-2373-DC41-BEFA-EB3C7F159761}" srcId="{EC80353B-5F2D-C447-BE07-292E3A7F9F3C}" destId="{570DF2BA-F5E1-CB4F-91A8-8609C5EF555F}" srcOrd="0" destOrd="0" parTransId="{02F2BF60-197E-7741-9102-40453E0966CB}" sibTransId="{F6D2B970-CBB5-F649-8BA1-784022CFCF83}"/>
    <dgm:cxn modelId="{121F2631-A420-844A-BB69-7A5F2C4DB4E0}" type="presOf" srcId="{3E0622D0-7EE0-4A46-940C-1C1DF53EFCA0}" destId="{6E536324-815F-2F4E-B107-8A3304851833}" srcOrd="1" destOrd="0" presId="urn:microsoft.com/office/officeart/2005/8/layout/hierarchy2"/>
    <dgm:cxn modelId="{806D9B34-43C4-174D-AEC5-369FD99A07F1}" type="presOf" srcId="{50DD2E0E-BE46-8646-8924-ACB5A6025241}" destId="{D7CB1E54-04F6-C749-80D8-8D964F09F026}" srcOrd="0" destOrd="0" presId="urn:microsoft.com/office/officeart/2005/8/layout/hierarchy2"/>
    <dgm:cxn modelId="{0138BD34-7492-DA4E-9F29-A688DDB79752}" type="presOf" srcId="{81EC2A26-60C2-0B40-BA11-27BD071B7467}" destId="{C1A99A94-008F-1445-92F2-A381C05F1815}" srcOrd="0" destOrd="0" presId="urn:microsoft.com/office/officeart/2005/8/layout/hierarchy2"/>
    <dgm:cxn modelId="{DD383135-908E-6141-A0AB-A44A8D9D4306}" srcId="{6F69771E-644E-8C47-AB2F-18F27A2398BD}" destId="{BA59C1D7-B4B8-B54E-9FB1-8782F326B544}" srcOrd="0" destOrd="0" parTransId="{6C78A1A5-56E2-004A-B27A-BCB227798C97}" sibTransId="{C30C1284-28EC-2D48-A853-743712A770B4}"/>
    <dgm:cxn modelId="{9B03ED37-F978-C545-A42C-32BB5F13642E}" srcId="{C63CCD79-7703-A74A-B4E6-E9ACE8535A0A}" destId="{EC80353B-5F2D-C447-BE07-292E3A7F9F3C}" srcOrd="2" destOrd="0" parTransId="{754E2FED-96D0-2F41-B1C0-379DC845EE49}" sibTransId="{93F3D969-A740-3846-8C3A-A3E273FD8187}"/>
    <dgm:cxn modelId="{6189DE3A-D433-794D-8761-8BB5450D8635}" type="presOf" srcId="{2A6167CB-2905-5945-A2F4-2876A41F1659}" destId="{4290D4E9-FADD-C549-8B10-5CA7515179DF}" srcOrd="1" destOrd="0" presId="urn:microsoft.com/office/officeart/2005/8/layout/hierarchy2"/>
    <dgm:cxn modelId="{8FB4A83D-8133-1E4A-9B18-FC65982B7D36}" type="presOf" srcId="{BEF760AD-C8F2-8D4A-BCBB-3A143D38B7A6}" destId="{FA25889E-0AEB-B345-9A39-630E7536F209}" srcOrd="0" destOrd="0" presId="urn:microsoft.com/office/officeart/2005/8/layout/hierarchy2"/>
    <dgm:cxn modelId="{E22BA540-A85B-BB4B-A941-EA5490F50369}" srcId="{4E1139C6-DA6A-D541-AC7F-5C4A5FA4891B}" destId="{A0D07B30-78F9-6540-89CA-9C1B47B41B91}" srcOrd="0" destOrd="0" parTransId="{5145A72B-DA3D-A345-83CF-85717F45C4B9}" sibTransId="{DDD91465-C8F8-C343-BD8D-643B00D99637}"/>
    <dgm:cxn modelId="{5C5CE560-9002-B940-931C-7926E6127841}" type="presOf" srcId="{D639DB78-659C-494C-AFD8-117849BD0E9B}" destId="{99B71761-95EB-6F4E-B1A9-E6FC52DEAEC0}" srcOrd="0" destOrd="0" presId="urn:microsoft.com/office/officeart/2005/8/layout/hierarchy2"/>
    <dgm:cxn modelId="{04BDB241-DE86-6F48-9326-78BD43D0FC60}" type="presOf" srcId="{56211BAC-8F07-984C-ABCC-0BF4EAE47A6A}" destId="{E95353EA-7BA3-FF40-81F4-1AD8FD1BB886}" srcOrd="1" destOrd="0" presId="urn:microsoft.com/office/officeart/2005/8/layout/hierarchy2"/>
    <dgm:cxn modelId="{C0C6E642-9FEF-8244-9B5D-2FE7092F3D34}" type="presOf" srcId="{9B4008F9-716B-ED4D-B61F-6414BA04702A}" destId="{F3B8BFCE-335F-3240-B787-B205A6CEC409}" srcOrd="0" destOrd="0" presId="urn:microsoft.com/office/officeart/2005/8/layout/hierarchy2"/>
    <dgm:cxn modelId="{E0B37663-DFB2-414C-A577-A499884F381C}" srcId="{0691F734-6DAD-3748-B0E0-0B857F8C09BF}" destId="{9F44E00C-E225-3747-A887-ABF696464A37}" srcOrd="0" destOrd="0" parTransId="{3E0622D0-7EE0-4A46-940C-1C1DF53EFCA0}" sibTransId="{A15B7B8B-BD55-4346-8424-0271F7FD050C}"/>
    <dgm:cxn modelId="{E3B92C44-9188-FC4E-813F-794BC8244441}" type="presOf" srcId="{CB4F9D54-12B9-D642-BA0E-B6FEF26D4FAC}" destId="{A14F5086-4AC1-B045-8C1F-8A63C310A222}" srcOrd="0" destOrd="0" presId="urn:microsoft.com/office/officeart/2005/8/layout/hierarchy2"/>
    <dgm:cxn modelId="{66B42E64-F715-7649-B234-5569787D4FA9}" srcId="{6BBB3BCD-8EDD-6145-A894-1E6C20DD9EE6}" destId="{4E1139C6-DA6A-D541-AC7F-5C4A5FA4891B}" srcOrd="0" destOrd="0" parTransId="{0E23BA34-97B3-D841-81B7-CAA59FDEA247}" sibTransId="{CCC4E26D-1F8D-F74F-8F00-1DE0472B516B}"/>
    <dgm:cxn modelId="{2E261349-1BAC-F748-A225-73351BACA532}" type="presOf" srcId="{20579DF9-000D-1445-9A5F-5E33EB566791}" destId="{5685E74D-AB4D-2142-B1CE-8274CB122BAE}" srcOrd="1" destOrd="0" presId="urn:microsoft.com/office/officeart/2005/8/layout/hierarchy2"/>
    <dgm:cxn modelId="{95F7034A-3CB0-D244-8C61-E9A6A3A3E10E}" type="presOf" srcId="{9AE1EC2B-97D7-2244-AFF4-A8DDEEB2597F}" destId="{93F9361F-602A-DE4E-B98D-98115863170C}" srcOrd="1" destOrd="0" presId="urn:microsoft.com/office/officeart/2005/8/layout/hierarchy2"/>
    <dgm:cxn modelId="{8A85884A-D20C-2B42-9A84-361322A3EDAA}" type="presOf" srcId="{0E23BA34-97B3-D841-81B7-CAA59FDEA247}" destId="{4FB66201-F797-4940-AFD6-FD37D2699E37}" srcOrd="0" destOrd="0" presId="urn:microsoft.com/office/officeart/2005/8/layout/hierarchy2"/>
    <dgm:cxn modelId="{9DAE414B-BF92-5341-8697-68A28104F918}" type="presOf" srcId="{0A5B50CC-1698-B24A-83FC-05CC4F832DDE}" destId="{8C80A66C-4F01-704E-A276-A98A737FCB7B}" srcOrd="0" destOrd="0" presId="urn:microsoft.com/office/officeart/2005/8/layout/hierarchy2"/>
    <dgm:cxn modelId="{95408E4E-AC3E-C34F-BDFA-4B5275ADF4FB}" type="presOf" srcId="{CD7ABB70-73FC-7745-BE90-AB18D0658560}" destId="{1C606BE6-7C1C-F349-8C95-8E4BF0BD2010}" srcOrd="0" destOrd="0" presId="urn:microsoft.com/office/officeart/2005/8/layout/hierarchy2"/>
    <dgm:cxn modelId="{A99B824F-6CA5-844A-9A97-676874ED236D}" type="presOf" srcId="{9AE1EC2B-97D7-2244-AFF4-A8DDEEB2597F}" destId="{B9D96927-92B5-6049-9CDE-6D814851483F}" srcOrd="0" destOrd="0" presId="urn:microsoft.com/office/officeart/2005/8/layout/hierarchy2"/>
    <dgm:cxn modelId="{9D630F71-90EC-A847-BB37-3CA88707639A}" type="presOf" srcId="{570DF2BA-F5E1-CB4F-91A8-8609C5EF555F}" destId="{61321CE4-4208-D947-BD3E-52DAC7B6EA55}" srcOrd="0" destOrd="0" presId="urn:microsoft.com/office/officeart/2005/8/layout/hierarchy2"/>
    <dgm:cxn modelId="{DE4A7054-BE56-064F-A252-74CB0A7E72E7}" type="presOf" srcId="{BEF760AD-C8F2-8D4A-BCBB-3A143D38B7A6}" destId="{1A7021BD-8C34-EA46-A83D-68E7722E1DAE}" srcOrd="1" destOrd="0" presId="urn:microsoft.com/office/officeart/2005/8/layout/hierarchy2"/>
    <dgm:cxn modelId="{39F08376-B0D9-B349-ADCC-1B5B0CF6ECBF}" type="presOf" srcId="{BA59C1D7-B4B8-B54E-9FB1-8782F326B544}" destId="{EA3923CB-816C-5B4F-ADE6-8427E18EFA40}" srcOrd="0" destOrd="0" presId="urn:microsoft.com/office/officeart/2005/8/layout/hierarchy2"/>
    <dgm:cxn modelId="{97419157-11C2-694B-B97C-53792C0E307E}" type="presOf" srcId="{CB5C5174-F759-FF40-AC06-041C5BE39878}" destId="{0F6E9C43-7ABA-044F-8E08-7D44657696F2}" srcOrd="0" destOrd="0" presId="urn:microsoft.com/office/officeart/2005/8/layout/hierarchy2"/>
    <dgm:cxn modelId="{4C2DD457-85D2-8848-9F45-281C48B3A9AD}" type="presOf" srcId="{98C6A2C6-76D1-8E49-830F-804643EB997A}" destId="{78D3FDE3-9285-A54F-B9D4-8BE2B783AFD7}" srcOrd="1" destOrd="0" presId="urn:microsoft.com/office/officeart/2005/8/layout/hierarchy2"/>
    <dgm:cxn modelId="{66846778-CFED-C042-BA3F-AA08879BDE66}" type="presOf" srcId="{2A6167CB-2905-5945-A2F4-2876A41F1659}" destId="{10F7DD94-04ED-0B4A-817C-8C8511EA254E}" srcOrd="0" destOrd="0" presId="urn:microsoft.com/office/officeart/2005/8/layout/hierarchy2"/>
    <dgm:cxn modelId="{F242357A-2FD1-5944-82AF-15B72E1F4954}" srcId="{A0D07B30-78F9-6540-89CA-9C1B47B41B91}" destId="{87BCAC31-3C43-BF42-AE9B-E9C46CAB088A}" srcOrd="0" destOrd="0" parTransId="{0A5B50CC-1698-B24A-83FC-05CC4F832DDE}" sibTransId="{85CEEA09-6CA1-4249-A8E0-BE937FF383F5}"/>
    <dgm:cxn modelId="{D3841A7B-F764-3E45-A413-7548BB6E7AE0}" type="presOf" srcId="{0E23BA34-97B3-D841-81B7-CAA59FDEA247}" destId="{80E568D9-A0C9-7544-95A2-A593C20244F7}" srcOrd="1" destOrd="0" presId="urn:microsoft.com/office/officeart/2005/8/layout/hierarchy2"/>
    <dgm:cxn modelId="{BA54387D-D66A-CD4E-AE1E-BE5E8C1BA285}" type="presOf" srcId="{467434E4-9C6F-264D-AE6A-1ECDBC54C602}" destId="{BCA31266-2B78-1342-BD69-E23C920CE2B9}" srcOrd="0" destOrd="0" presId="urn:microsoft.com/office/officeart/2005/8/layout/hierarchy2"/>
    <dgm:cxn modelId="{E4C1747F-2E0C-5A42-8508-FDE644EB0BE8}" srcId="{512BCDC9-9BC5-794C-8AC4-2D37179584E0}" destId="{ED4F81FF-350A-A746-B37F-029FAFB8DE5C}" srcOrd="0" destOrd="0" parTransId="{9AE1EC2B-97D7-2244-AFF4-A8DDEEB2597F}" sibTransId="{AD70512D-DC9D-C644-A91D-4803CC6DE439}"/>
    <dgm:cxn modelId="{BD38FF80-FE58-5D4B-BDEF-D4C8F28CD948}" srcId="{A487BD46-C969-EB47-ADA9-767422918C38}" destId="{467434E4-9C6F-264D-AE6A-1ECDBC54C602}" srcOrd="0" destOrd="0" parTransId="{4C9058F7-D641-DD47-813A-0CEDFFD94D36}" sibTransId="{9E76021A-9327-754A-886D-9C7DD0882C7F}"/>
    <dgm:cxn modelId="{320CE681-B83B-4C43-A7AB-D7DF5E697C29}" type="presOf" srcId="{AA8E58C4-0296-B847-8A81-60CEA2381362}" destId="{9E6C9AA9-FEDE-CE42-938F-F08C3D82DE65}" srcOrd="0" destOrd="0" presId="urn:microsoft.com/office/officeart/2005/8/layout/hierarchy2"/>
    <dgm:cxn modelId="{E298DE86-8846-4043-875D-0C6BA797C358}" type="presOf" srcId="{512BCDC9-9BC5-794C-8AC4-2D37179584E0}" destId="{8AEAC5FD-C2E6-234A-B931-217C5A9C2234}" srcOrd="0" destOrd="0" presId="urn:microsoft.com/office/officeart/2005/8/layout/hierarchy2"/>
    <dgm:cxn modelId="{6A953587-BB47-C043-ADD3-3434F655BFC3}" type="presOf" srcId="{31EDE50B-D848-604B-A369-D88F8B386139}" destId="{46E66110-2689-5443-B293-8680BF11405E}" srcOrd="0" destOrd="0" presId="urn:microsoft.com/office/officeart/2005/8/layout/hierarchy2"/>
    <dgm:cxn modelId="{746E8A8D-76D5-6445-90CF-87D03ABBAE81}" srcId="{ECA8AE31-1F25-824B-91F2-56A414570533}" destId="{FA61D032-3730-E44B-BFD6-6DC8AA5644D7}" srcOrd="0" destOrd="0" parTransId="{98C6A2C6-76D1-8E49-830F-804643EB997A}" sibTransId="{9B67DCC0-2502-B94C-94AA-0BEF621E3F7C}"/>
    <dgm:cxn modelId="{73AB6F90-EAB3-104D-BF86-E4EAC86E8CD8}" type="presOf" srcId="{6F69771E-644E-8C47-AB2F-18F27A2398BD}" destId="{76567193-68DD-3F4C-98F9-85BF4BFC1B74}" srcOrd="0" destOrd="0" presId="urn:microsoft.com/office/officeart/2005/8/layout/hierarchy2"/>
    <dgm:cxn modelId="{3019C390-00BE-B94A-BA43-FA52C6D4AC7B}" type="presOf" srcId="{F44BC81E-17D6-7A44-8579-B96B59FFF7F0}" destId="{65228E7B-CE35-3343-8D54-A2CA382F83E3}" srcOrd="0" destOrd="0" presId="urn:microsoft.com/office/officeart/2005/8/layout/hierarchy2"/>
    <dgm:cxn modelId="{D2DC1991-B393-8A44-969B-78A5B2245925}" type="presOf" srcId="{02F2BF60-197E-7741-9102-40453E0966CB}" destId="{775B6D22-6CC5-CC43-A6BB-9CB40A211156}" srcOrd="1" destOrd="0" presId="urn:microsoft.com/office/officeart/2005/8/layout/hierarchy2"/>
    <dgm:cxn modelId="{1AA2DC92-9DCE-7343-B4C5-DCB2051BCC9A}" type="presOf" srcId="{F44BC81E-17D6-7A44-8579-B96B59FFF7F0}" destId="{B922B5F7-35D0-4B46-AFB2-78997BCC6CD1}" srcOrd="1" destOrd="0" presId="urn:microsoft.com/office/officeart/2005/8/layout/hierarchy2"/>
    <dgm:cxn modelId="{15DA4394-9EA4-3A44-9054-11F8101616F1}" type="presOf" srcId="{E0AD7009-8578-5348-AEB4-723F2F401DCE}" destId="{2CF41122-5FE9-1642-9E43-08691466CE75}" srcOrd="1" destOrd="0" presId="urn:microsoft.com/office/officeart/2005/8/layout/hierarchy2"/>
    <dgm:cxn modelId="{1D3BF89A-F869-1F49-8FD7-0A10E6EABD0A}" type="presOf" srcId="{20579DF9-000D-1445-9A5F-5E33EB566791}" destId="{3E6138A5-3589-E143-83BF-C6DAF93B6309}" srcOrd="0" destOrd="0" presId="urn:microsoft.com/office/officeart/2005/8/layout/hierarchy2"/>
    <dgm:cxn modelId="{725D1B9B-F3D5-BC49-88A6-0F3370B50233}" type="presOf" srcId="{CB4F9D54-12B9-D642-BA0E-B6FEF26D4FAC}" destId="{0138EBF9-8052-294A-A34A-5ADB5A7335F8}" srcOrd="1" destOrd="0" presId="urn:microsoft.com/office/officeart/2005/8/layout/hierarchy2"/>
    <dgm:cxn modelId="{86B40C9D-B381-C64B-8496-CB0FF31BF36D}" srcId="{467434E4-9C6F-264D-AE6A-1ECDBC54C602}" destId="{0046B4E8-C6F8-224F-8BE7-597939D471AF}" srcOrd="0" destOrd="0" parTransId="{C8FBD5D5-708E-1D43-ACF7-A4790FAA8EB4}" sibTransId="{86CBF12F-269A-3A42-979E-2BB65B6156DD}"/>
    <dgm:cxn modelId="{49CFCF9D-9A54-7F4D-A2BE-6A21F01403C6}" type="presOf" srcId="{6C78A1A5-56E2-004A-B27A-BCB227798C97}" destId="{B2FDE7B2-91B7-8F45-AF9E-92C1BBB1C186}" srcOrd="1" destOrd="0" presId="urn:microsoft.com/office/officeart/2005/8/layout/hierarchy2"/>
    <dgm:cxn modelId="{66DA51A1-B97D-9241-B589-AC2116371B7F}" type="presOf" srcId="{191C1A48-DCD6-E14C-A839-FCDCCE3F1DEC}" destId="{C0395A09-1EC6-D641-B78D-020C6966F714}" srcOrd="0" destOrd="0" presId="urn:microsoft.com/office/officeart/2005/8/layout/hierarchy2"/>
    <dgm:cxn modelId="{F0970AA2-CB0A-A04C-B674-CF408535724E}" srcId="{ED4F81FF-350A-A746-B37F-029FAFB8DE5C}" destId="{81EC2A26-60C2-0B40-BA11-27BD071B7467}" srcOrd="0" destOrd="0" parTransId="{19D5DD2E-7B6E-1C4D-9E7B-59A4CCBE347A}" sibTransId="{1F77FFEF-CA6A-2B48-B8FF-4BBD6DC183BF}"/>
    <dgm:cxn modelId="{9895DDA4-4090-D74D-B180-A9977555FDAD}" type="presOf" srcId="{98C6A2C6-76D1-8E49-830F-804643EB997A}" destId="{3814EBBC-E436-4544-92E9-233E82DC41B4}" srcOrd="0" destOrd="0" presId="urn:microsoft.com/office/officeart/2005/8/layout/hierarchy2"/>
    <dgm:cxn modelId="{8B545CA5-1703-FC40-BF02-235CC3D51A70}" type="presOf" srcId="{31DF5DC1-8A1B-8845-96B7-2F196666EFEF}" destId="{74FF80D2-A0B1-E249-B572-5715321E542E}" srcOrd="1" destOrd="0" presId="urn:microsoft.com/office/officeart/2005/8/layout/hierarchy2"/>
    <dgm:cxn modelId="{FA3CB3A8-1560-E94C-B819-D4FDAD569BB7}" type="presOf" srcId="{87BCAC31-3C43-BF42-AE9B-E9C46CAB088A}" destId="{FB017A9F-915A-2A49-A7B9-835421672141}" srcOrd="0" destOrd="0" presId="urn:microsoft.com/office/officeart/2005/8/layout/hierarchy2"/>
    <dgm:cxn modelId="{845582AB-D9B0-C942-A5C3-EB2F46BCCC48}" type="presOf" srcId="{19D5DD2E-7B6E-1C4D-9E7B-59A4CCBE347A}" destId="{CA27701A-5630-CF4A-ACD0-597A36F8FB47}" srcOrd="0" destOrd="0" presId="urn:microsoft.com/office/officeart/2005/8/layout/hierarchy2"/>
    <dgm:cxn modelId="{DFF5D8AB-778F-F441-9518-D397A5DB3EE5}" type="presOf" srcId="{5145A72B-DA3D-A345-83CF-85717F45C4B9}" destId="{D525E4AB-086E-8C4A-B77B-8B0EE98F6E04}" srcOrd="0" destOrd="0" presId="urn:microsoft.com/office/officeart/2005/8/layout/hierarchy2"/>
    <dgm:cxn modelId="{CBC262AF-0BA4-ED4C-8A2B-6B9F2BEFB4B1}" type="presOf" srcId="{9B4008F9-716B-ED4D-B61F-6414BA04702A}" destId="{2CF3283B-4231-1340-A3BF-656A763BA3FC}" srcOrd="1" destOrd="0" presId="urn:microsoft.com/office/officeart/2005/8/layout/hierarchy2"/>
    <dgm:cxn modelId="{106D48AF-2508-AB4D-A9CD-D5E19902CCA5}" type="presOf" srcId="{74BED605-CED5-3E4A-A2E7-9F8375AD186D}" destId="{C6806C61-3C09-EE42-B9A3-2E85C9E20715}" srcOrd="1" destOrd="0" presId="urn:microsoft.com/office/officeart/2005/8/layout/hierarchy2"/>
    <dgm:cxn modelId="{FE2E99AF-3075-5349-9FFC-E5E32E04D579}" type="presOf" srcId="{56211BAC-8F07-984C-ABCC-0BF4EAE47A6A}" destId="{167FA8DC-94C6-AD4B-9DCF-D1F02888BC4C}" srcOrd="0" destOrd="0" presId="urn:microsoft.com/office/officeart/2005/8/layout/hierarchy2"/>
    <dgm:cxn modelId="{C0BDAFB6-AB7B-6046-A22A-C4CB6630B4CC}" srcId="{ECA8AE31-1F25-824B-91F2-56A414570533}" destId="{0691F734-6DAD-3748-B0E0-0B857F8C09BF}" srcOrd="1" destOrd="0" parTransId="{CB4F9D54-12B9-D642-BA0E-B6FEF26D4FAC}" sibTransId="{5FEC9334-6402-3B4A-A25E-0A53DB253F95}"/>
    <dgm:cxn modelId="{D051CBB6-0BFB-394E-8A78-E51AEAF38334}" srcId="{9F44E00C-E225-3747-A887-ABF696464A37}" destId="{39A23DF4-A40C-C84E-80CC-806487C6345F}" srcOrd="0" destOrd="0" parTransId="{A3BF2624-B67F-8D4F-9427-E90EF562BE4C}" sibTransId="{CEB1A096-170C-4B44-A845-3E9490B0B5EE}"/>
    <dgm:cxn modelId="{32E6F9B8-788A-464C-9A79-5960C33F7C48}" type="presOf" srcId="{0A5B50CC-1698-B24A-83FC-05CC4F832DDE}" destId="{85F575C4-3886-4D40-99D9-BAE55869CB91}" srcOrd="1" destOrd="0" presId="urn:microsoft.com/office/officeart/2005/8/layout/hierarchy2"/>
    <dgm:cxn modelId="{D1C6DDBD-3E7C-D44E-AE41-43235908D7DF}" type="presOf" srcId="{51E76E07-2283-9942-99B3-28ADAFA12CC0}" destId="{697F79A3-63DB-A949-9C35-FF149B0D2911}" srcOrd="0" destOrd="0" presId="urn:microsoft.com/office/officeart/2005/8/layout/hierarchy2"/>
    <dgm:cxn modelId="{D2DC5EBF-9487-4E42-971B-365EAF955391}" type="presOf" srcId="{C63CCD79-7703-A74A-B4E6-E9ACE8535A0A}" destId="{302E4345-EDD6-204E-86AB-77478B890B03}" srcOrd="0" destOrd="0" presId="urn:microsoft.com/office/officeart/2005/8/layout/hierarchy2"/>
    <dgm:cxn modelId="{554EA2C1-E5B3-5346-9FE6-22FD0335F4E7}" type="presOf" srcId="{5521D8D1-C7EA-5242-A01C-9944DB7A3940}" destId="{9B70FD8D-0E1A-3F42-B482-EA8EE0460306}" srcOrd="0" destOrd="0" presId="urn:microsoft.com/office/officeart/2005/8/layout/hierarchy2"/>
    <dgm:cxn modelId="{4C0ED2C5-77DA-A14B-BDCA-7C798E979E96}" srcId="{242164F7-0B17-404E-B4FB-3F513BFF19B0}" destId="{A487BD46-C969-EB47-ADA9-767422918C38}" srcOrd="0" destOrd="0" parTransId="{5521D8D1-C7EA-5242-A01C-9944DB7A3940}" sibTransId="{CF850A90-9E55-EB44-99E2-A935A0B66273}"/>
    <dgm:cxn modelId="{4124DBC8-7F76-BA46-9937-145C6C719BB9}" type="presOf" srcId="{5521D8D1-C7EA-5242-A01C-9944DB7A3940}" destId="{80AB0579-6D18-1D4E-97A2-52FB651A3E7A}" srcOrd="1" destOrd="0" presId="urn:microsoft.com/office/officeart/2005/8/layout/hierarchy2"/>
    <dgm:cxn modelId="{FF0851CC-B364-2049-99E1-8F41EB1369E4}" type="presOf" srcId="{3E0622D0-7EE0-4A46-940C-1C1DF53EFCA0}" destId="{C54F2A7F-D365-B94A-B05C-4AFAAB05FE4E}" srcOrd="0" destOrd="0" presId="urn:microsoft.com/office/officeart/2005/8/layout/hierarchy2"/>
    <dgm:cxn modelId="{8E608ACC-9C76-D34A-8F09-C87C9FB17DFA}" srcId="{3FF601F8-964A-E144-B48D-D698890A0643}" destId="{6F69771E-644E-8C47-AB2F-18F27A2398BD}" srcOrd="1" destOrd="0" parTransId="{CB5C5174-F759-FF40-AC06-041C5BE39878}" sibTransId="{8F984804-8C7C-A64E-980C-C9A08B7A5B90}"/>
    <dgm:cxn modelId="{33F013CD-D4C1-F64A-B758-0B57732FC18B}" srcId="{191C1A48-DCD6-E14C-A839-FCDCCE3F1DEC}" destId="{4613EDC9-BD4B-A54A-8332-52637942004F}" srcOrd="0" destOrd="0" parTransId="{AA8E58C4-0296-B847-8A81-60CEA2381362}" sibTransId="{BF963810-E8CA-2041-BACB-8DCC40F33032}"/>
    <dgm:cxn modelId="{BF5F4DD2-EFAC-D446-8E32-3BB3552E7F00}" srcId="{427F5D1E-16AF-7843-97FB-7BD0D900BB35}" destId="{242164F7-0B17-404E-B4FB-3F513BFF19B0}" srcOrd="0" destOrd="0" parTransId="{9B4008F9-716B-ED4D-B61F-6414BA04702A}" sibTransId="{A932DB0B-6F07-2D4E-8E3B-F66FF085D6DD}"/>
    <dgm:cxn modelId="{67FB73D2-C18E-AF4C-9F8C-26A7B90F106B}" type="presOf" srcId="{6BBB3BCD-8EDD-6145-A894-1E6C20DD9EE6}" destId="{DB0CF318-C631-6943-9F36-E94B3706AF78}" srcOrd="0" destOrd="0" presId="urn:microsoft.com/office/officeart/2005/8/layout/hierarchy2"/>
    <dgm:cxn modelId="{0901BCD3-AC46-C349-BD13-0CCD31155812}" type="presOf" srcId="{242164F7-0B17-404E-B4FB-3F513BFF19B0}" destId="{4318AB62-8F85-6448-A088-778A2D9F4E57}" srcOrd="0" destOrd="0" presId="urn:microsoft.com/office/officeart/2005/8/layout/hierarchy2"/>
    <dgm:cxn modelId="{1CE555D5-6C99-B143-9E63-3A9C6158E54C}" srcId="{FA61D032-3730-E44B-BFD6-6DC8AA5644D7}" destId="{CD7ABB70-73FC-7745-BE90-AB18D0658560}" srcOrd="0" destOrd="0" parTransId="{BEF760AD-C8F2-8D4A-BCBB-3A143D38B7A6}" sibTransId="{4DAA089A-2AD0-AC43-A16F-DD6F55692047}"/>
    <dgm:cxn modelId="{0AC6C3D6-43A8-2545-9F34-91EB973E1D40}" type="presOf" srcId="{0691F734-6DAD-3748-B0E0-0B857F8C09BF}" destId="{888D193D-6261-C54C-ACE9-F328DD2DCE26}" srcOrd="0" destOrd="0" presId="urn:microsoft.com/office/officeart/2005/8/layout/hierarchy2"/>
    <dgm:cxn modelId="{9C6DDAD7-DC42-7049-A34A-4797EBD53D1F}" type="presOf" srcId="{9F44E00C-E225-3747-A887-ABF696464A37}" destId="{3596F880-8807-D44C-B746-0CDE689CE370}" srcOrd="0" destOrd="0" presId="urn:microsoft.com/office/officeart/2005/8/layout/hierarchy2"/>
    <dgm:cxn modelId="{4B996AD8-88D4-D842-BBDD-F931A2CED4B3}" srcId="{427F5D1E-16AF-7843-97FB-7BD0D900BB35}" destId="{3FF601F8-964A-E144-B48D-D698890A0643}" srcOrd="1" destOrd="0" parTransId="{56211BAC-8F07-984C-ABCC-0BF4EAE47A6A}" sibTransId="{E1524C6A-E0EC-BA4C-9549-4710DFAC799E}"/>
    <dgm:cxn modelId="{02556EDE-9D27-5A4A-A4F1-2D143F6B9279}" type="presOf" srcId="{0695EA05-996D-774C-92FC-1C04DAF45E0F}" destId="{62B5C567-5E6C-7B43-9AB6-E98803D3E772}" srcOrd="0" destOrd="0" presId="urn:microsoft.com/office/officeart/2005/8/layout/hierarchy2"/>
    <dgm:cxn modelId="{953755E1-ED54-BE40-9A69-47F6DAC41956}" type="presOf" srcId="{AC3F1EA5-3EA1-874B-8670-623FE358C7AC}" destId="{A695D55B-A857-6147-B97C-15D1AE5C85ED}" srcOrd="0" destOrd="0" presId="urn:microsoft.com/office/officeart/2005/8/layout/hierarchy2"/>
    <dgm:cxn modelId="{15F472E2-28BB-AC42-AB27-02AE1A83FD5D}" type="presOf" srcId="{ED4F81FF-350A-A746-B37F-029FAFB8DE5C}" destId="{0C129DAA-FBB9-C84E-9807-5E68A9A54899}" srcOrd="0" destOrd="0" presId="urn:microsoft.com/office/officeart/2005/8/layout/hierarchy2"/>
    <dgm:cxn modelId="{06A695E2-54B1-DF4A-BB43-C51C47DE3C40}" type="presOf" srcId="{4613EDC9-BD4B-A54A-8332-52637942004F}" destId="{F6DE9F69-11C1-6041-B3A4-C0B03EE7E659}" srcOrd="0" destOrd="0" presId="urn:microsoft.com/office/officeart/2005/8/layout/hierarchy2"/>
    <dgm:cxn modelId="{49A08AE4-E99F-FB46-BA74-A65B35468750}" type="presOf" srcId="{EC80353B-5F2D-C447-BE07-292E3A7F9F3C}" destId="{8B3E08D3-F01B-EB44-99D9-BC8A20998442}" srcOrd="0" destOrd="0" presId="urn:microsoft.com/office/officeart/2005/8/layout/hierarchy2"/>
    <dgm:cxn modelId="{CE4F33E5-9DEF-D745-BB38-3057BA75A4C9}" type="presOf" srcId="{39A23DF4-A40C-C84E-80CC-806487C6345F}" destId="{8044C4C1-1659-C64B-AA04-AA9A9B131246}" srcOrd="0" destOrd="0" presId="urn:microsoft.com/office/officeart/2005/8/layout/hierarchy2"/>
    <dgm:cxn modelId="{7C07B3E5-C54E-3F40-BFF2-C2E9132AE0C7}" type="presOf" srcId="{4C9058F7-D641-DD47-813A-0CEDFFD94D36}" destId="{DF2211B0-3CE5-5144-99DE-316573ECF0D3}" srcOrd="0" destOrd="0" presId="urn:microsoft.com/office/officeart/2005/8/layout/hierarchy2"/>
    <dgm:cxn modelId="{4F6A1BEC-CB58-FA49-82F7-ADBBAA5541BD}" srcId="{242164F7-0B17-404E-B4FB-3F513BFF19B0}" destId="{6BBB3BCD-8EDD-6145-A894-1E6C20DD9EE6}" srcOrd="1" destOrd="0" parTransId="{50DD2E0E-BE46-8646-8924-ACB5A6025241}" sibTransId="{F0348E33-2ED7-6D49-8B6C-BBB44F24A717}"/>
    <dgm:cxn modelId="{393087ED-3902-434A-B40F-362A4F59604E}" srcId="{0695EA05-996D-774C-92FC-1C04DAF45E0F}" destId="{51E76E07-2283-9942-99B3-28ADAFA12CC0}" srcOrd="0" destOrd="0" parTransId="{2A6167CB-2905-5945-A2F4-2876A41F1659}" sibTransId="{5DE59A6B-93A0-1840-9B0F-4ACDC61C4BD9}"/>
    <dgm:cxn modelId="{07E9F3EE-DEA4-C441-B0D6-7AB3B62B7375}" type="presOf" srcId="{AA8E58C4-0296-B847-8A81-60CEA2381362}" destId="{A2540833-AAFF-CF45-853F-C7707D5D983B}" srcOrd="1" destOrd="0" presId="urn:microsoft.com/office/officeart/2005/8/layout/hierarchy2"/>
    <dgm:cxn modelId="{7AF3F1F1-B4C6-CF4D-B596-E00C701E701D}" type="presOf" srcId="{4E1139C6-DA6A-D541-AC7F-5C4A5FA4891B}" destId="{218EDDAA-07FC-9E4E-8EBA-8CDACB08AAC9}" srcOrd="0" destOrd="0" presId="urn:microsoft.com/office/officeart/2005/8/layout/hierarchy2"/>
    <dgm:cxn modelId="{F9CCCCF3-BC18-F742-9527-CFD443C8933E}" type="presOf" srcId="{4C9058F7-D641-DD47-813A-0CEDFFD94D36}" destId="{CAD3D9B5-0291-0045-A0EA-372DB3D4E140}" srcOrd="1" destOrd="0" presId="urn:microsoft.com/office/officeart/2005/8/layout/hierarchy2"/>
    <dgm:cxn modelId="{734310FA-CFB1-154A-A4B2-2586357132F7}" type="presOf" srcId="{CB5C5174-F759-FF40-AC06-041C5BE39878}" destId="{605A7601-BF47-8C40-B92A-A1D87163F751}" srcOrd="1" destOrd="0" presId="urn:microsoft.com/office/officeart/2005/8/layout/hierarchy2"/>
    <dgm:cxn modelId="{97011CFA-DBA8-604A-9D28-44D02857CE87}" type="presOf" srcId="{A498031F-0132-E742-A14C-D4ED3B320383}" destId="{FCF7823D-6EB3-EA4A-B32E-5098DE0ED812}" srcOrd="0" destOrd="0" presId="urn:microsoft.com/office/officeart/2005/8/layout/hierarchy2"/>
    <dgm:cxn modelId="{5A9048FA-E680-CA48-B576-66F131E537FA}" type="presOf" srcId="{D639DB78-659C-494C-AFD8-117849BD0E9B}" destId="{ED31B2C7-FABF-C04C-9698-C77292736715}" srcOrd="1" destOrd="0" presId="urn:microsoft.com/office/officeart/2005/8/layout/hierarchy2"/>
    <dgm:cxn modelId="{F68DAAFC-1709-1749-ACDB-B62F38E68093}" type="presOf" srcId="{427F5D1E-16AF-7843-97FB-7BD0D900BB35}" destId="{9AD3CD9B-0DDB-DF4C-A4F0-3E8ACE3765B6}" srcOrd="0" destOrd="0" presId="urn:microsoft.com/office/officeart/2005/8/layout/hierarchy2"/>
    <dgm:cxn modelId="{A605F3FC-85D7-294F-A3A8-9C5BC9968FF4}" type="presOf" srcId="{ECA8AE31-1F25-824B-91F2-56A414570533}" destId="{6034AB56-2349-F641-824A-507C098FA0ED}" srcOrd="0" destOrd="0" presId="urn:microsoft.com/office/officeart/2005/8/layout/hierarchy2"/>
    <dgm:cxn modelId="{360ED2FF-D9D7-844C-9A4C-C070F334105E}" type="presOf" srcId="{0046B4E8-C6F8-224F-8BE7-597939D471AF}" destId="{30E4E021-09A6-D44F-8EC1-C525354B8364}" srcOrd="0" destOrd="0" presId="urn:microsoft.com/office/officeart/2005/8/layout/hierarchy2"/>
    <dgm:cxn modelId="{0B26F103-2E4A-7F44-809A-0BD4C77B3949}" type="presParOf" srcId="{302E4345-EDD6-204E-86AB-77478B890B03}" destId="{03B974B1-D796-784E-B903-EA233169D87C}" srcOrd="0" destOrd="0" presId="urn:microsoft.com/office/officeart/2005/8/layout/hierarchy2"/>
    <dgm:cxn modelId="{C4BAAE05-519C-4540-B4EE-72BAEC858CC4}" type="presParOf" srcId="{03B974B1-D796-784E-B903-EA233169D87C}" destId="{9AD3CD9B-0DDB-DF4C-A4F0-3E8ACE3765B6}" srcOrd="0" destOrd="0" presId="urn:microsoft.com/office/officeart/2005/8/layout/hierarchy2"/>
    <dgm:cxn modelId="{CBA505F8-88F6-BA4F-97AE-891EDBE4C245}" type="presParOf" srcId="{03B974B1-D796-784E-B903-EA233169D87C}" destId="{713A1F83-39DA-9043-9732-A7B8662A4226}" srcOrd="1" destOrd="0" presId="urn:microsoft.com/office/officeart/2005/8/layout/hierarchy2"/>
    <dgm:cxn modelId="{710F7675-27F1-464C-A9FB-7182BAAC7D98}" type="presParOf" srcId="{713A1F83-39DA-9043-9732-A7B8662A4226}" destId="{F3B8BFCE-335F-3240-B787-B205A6CEC409}" srcOrd="0" destOrd="0" presId="urn:microsoft.com/office/officeart/2005/8/layout/hierarchy2"/>
    <dgm:cxn modelId="{857B8AD2-5B9C-F54E-96F5-808C2BC4F5DB}" type="presParOf" srcId="{F3B8BFCE-335F-3240-B787-B205A6CEC409}" destId="{2CF3283B-4231-1340-A3BF-656A763BA3FC}" srcOrd="0" destOrd="0" presId="urn:microsoft.com/office/officeart/2005/8/layout/hierarchy2"/>
    <dgm:cxn modelId="{72C1DF86-36FA-0744-B1D4-4D1054FEA7A2}" type="presParOf" srcId="{713A1F83-39DA-9043-9732-A7B8662A4226}" destId="{0E6AD653-268B-F843-AD86-06FE5B8B9CDD}" srcOrd="1" destOrd="0" presId="urn:microsoft.com/office/officeart/2005/8/layout/hierarchy2"/>
    <dgm:cxn modelId="{1A701F3F-404D-7E4D-9047-11B09A45A9FD}" type="presParOf" srcId="{0E6AD653-268B-F843-AD86-06FE5B8B9CDD}" destId="{4318AB62-8F85-6448-A088-778A2D9F4E57}" srcOrd="0" destOrd="0" presId="urn:microsoft.com/office/officeart/2005/8/layout/hierarchy2"/>
    <dgm:cxn modelId="{7547B774-C254-9846-80E4-4F5E4E46A034}" type="presParOf" srcId="{0E6AD653-268B-F843-AD86-06FE5B8B9CDD}" destId="{D8E48C32-8808-8842-92C3-C734C7B2DCAB}" srcOrd="1" destOrd="0" presId="urn:microsoft.com/office/officeart/2005/8/layout/hierarchy2"/>
    <dgm:cxn modelId="{ED6BE3B5-16D6-0F4D-8F3D-9CEB52221FB6}" type="presParOf" srcId="{D8E48C32-8808-8842-92C3-C734C7B2DCAB}" destId="{9B70FD8D-0E1A-3F42-B482-EA8EE0460306}" srcOrd="0" destOrd="0" presId="urn:microsoft.com/office/officeart/2005/8/layout/hierarchy2"/>
    <dgm:cxn modelId="{433A2EBD-9E5E-3B44-9F12-BDA80863CD4B}" type="presParOf" srcId="{9B70FD8D-0E1A-3F42-B482-EA8EE0460306}" destId="{80AB0579-6D18-1D4E-97A2-52FB651A3E7A}" srcOrd="0" destOrd="0" presId="urn:microsoft.com/office/officeart/2005/8/layout/hierarchy2"/>
    <dgm:cxn modelId="{D49FB1D7-F817-2D40-A371-A8729B7E0C13}" type="presParOf" srcId="{D8E48C32-8808-8842-92C3-C734C7B2DCAB}" destId="{9E0AF5DB-B501-2148-A198-71207760D8E5}" srcOrd="1" destOrd="0" presId="urn:microsoft.com/office/officeart/2005/8/layout/hierarchy2"/>
    <dgm:cxn modelId="{AAE37A39-0FC1-9D46-82A7-22A3024A9F16}" type="presParOf" srcId="{9E0AF5DB-B501-2148-A198-71207760D8E5}" destId="{2FDD7945-E95B-9A4E-B4E9-334CA1699550}" srcOrd="0" destOrd="0" presId="urn:microsoft.com/office/officeart/2005/8/layout/hierarchy2"/>
    <dgm:cxn modelId="{3B509996-0613-F54E-A475-9B0B7D034DBE}" type="presParOf" srcId="{9E0AF5DB-B501-2148-A198-71207760D8E5}" destId="{43E0C6C9-B9F8-514D-94EE-82550C058C3C}" srcOrd="1" destOrd="0" presId="urn:microsoft.com/office/officeart/2005/8/layout/hierarchy2"/>
    <dgm:cxn modelId="{551CDEF5-055C-D845-8B1E-0E4107337AFA}" type="presParOf" srcId="{43E0C6C9-B9F8-514D-94EE-82550C058C3C}" destId="{DF2211B0-3CE5-5144-99DE-316573ECF0D3}" srcOrd="0" destOrd="0" presId="urn:microsoft.com/office/officeart/2005/8/layout/hierarchy2"/>
    <dgm:cxn modelId="{EDC08A20-0492-5A4C-AAE7-48CE125A81C1}" type="presParOf" srcId="{DF2211B0-3CE5-5144-99DE-316573ECF0D3}" destId="{CAD3D9B5-0291-0045-A0EA-372DB3D4E140}" srcOrd="0" destOrd="0" presId="urn:microsoft.com/office/officeart/2005/8/layout/hierarchy2"/>
    <dgm:cxn modelId="{D27B7A65-017C-124B-ABEF-70B75AFCFBF1}" type="presParOf" srcId="{43E0C6C9-B9F8-514D-94EE-82550C058C3C}" destId="{C2283BBB-0266-FE47-A2A6-60FAA9C5B69E}" srcOrd="1" destOrd="0" presId="urn:microsoft.com/office/officeart/2005/8/layout/hierarchy2"/>
    <dgm:cxn modelId="{DE55A815-FF86-7C42-88E9-370173CB1E51}" type="presParOf" srcId="{C2283BBB-0266-FE47-A2A6-60FAA9C5B69E}" destId="{BCA31266-2B78-1342-BD69-E23C920CE2B9}" srcOrd="0" destOrd="0" presId="urn:microsoft.com/office/officeart/2005/8/layout/hierarchy2"/>
    <dgm:cxn modelId="{824AF841-4871-CE49-B2E3-D0285E6F1AAA}" type="presParOf" srcId="{C2283BBB-0266-FE47-A2A6-60FAA9C5B69E}" destId="{1E5B0215-7938-D84E-A160-5319CFCD8E21}" srcOrd="1" destOrd="0" presId="urn:microsoft.com/office/officeart/2005/8/layout/hierarchy2"/>
    <dgm:cxn modelId="{9C41A901-2813-DF4B-8798-7205176C1B90}" type="presParOf" srcId="{1E5B0215-7938-D84E-A160-5319CFCD8E21}" destId="{C78ACB6A-3528-EE45-97A5-B5DC493DE6FF}" srcOrd="0" destOrd="0" presId="urn:microsoft.com/office/officeart/2005/8/layout/hierarchy2"/>
    <dgm:cxn modelId="{8F1FFC1B-A514-034F-99FB-46210044D0AC}" type="presParOf" srcId="{C78ACB6A-3528-EE45-97A5-B5DC493DE6FF}" destId="{3FDC264D-9E90-E54B-96B2-C4DA12E3B2C2}" srcOrd="0" destOrd="0" presId="urn:microsoft.com/office/officeart/2005/8/layout/hierarchy2"/>
    <dgm:cxn modelId="{FCC24385-D540-2C41-81D7-743BD262BA7D}" type="presParOf" srcId="{1E5B0215-7938-D84E-A160-5319CFCD8E21}" destId="{813BEE49-1929-A045-996B-3560D89A083F}" srcOrd="1" destOrd="0" presId="urn:microsoft.com/office/officeart/2005/8/layout/hierarchy2"/>
    <dgm:cxn modelId="{FEC6E88D-36DA-D443-B867-D289B310D923}" type="presParOf" srcId="{813BEE49-1929-A045-996B-3560D89A083F}" destId="{30E4E021-09A6-D44F-8EC1-C525354B8364}" srcOrd="0" destOrd="0" presId="urn:microsoft.com/office/officeart/2005/8/layout/hierarchy2"/>
    <dgm:cxn modelId="{60092292-E86E-FE4E-8007-76978A1ECFDB}" type="presParOf" srcId="{813BEE49-1929-A045-996B-3560D89A083F}" destId="{12331A19-7809-5449-A03E-CEBE74AFF168}" srcOrd="1" destOrd="0" presId="urn:microsoft.com/office/officeart/2005/8/layout/hierarchy2"/>
    <dgm:cxn modelId="{E43137FD-BB69-444A-A39E-068B1F6E0E56}" type="presParOf" srcId="{12331A19-7809-5449-A03E-CEBE74AFF168}" destId="{DC056A25-36AA-2E4D-A928-B4E0B9949BEE}" srcOrd="0" destOrd="0" presId="urn:microsoft.com/office/officeart/2005/8/layout/hierarchy2"/>
    <dgm:cxn modelId="{4C591292-4D8D-454E-97A4-91327E810287}" type="presParOf" srcId="{DC056A25-36AA-2E4D-A928-B4E0B9949BEE}" destId="{C6806C61-3C09-EE42-B9A3-2E85C9E20715}" srcOrd="0" destOrd="0" presId="urn:microsoft.com/office/officeart/2005/8/layout/hierarchy2"/>
    <dgm:cxn modelId="{CFCD60ED-F321-764C-8F0E-37EB0DD6270B}" type="presParOf" srcId="{12331A19-7809-5449-A03E-CEBE74AFF168}" destId="{8312BC14-F09F-F348-99A1-8C6FD9E25A74}" srcOrd="1" destOrd="0" presId="urn:microsoft.com/office/officeart/2005/8/layout/hierarchy2"/>
    <dgm:cxn modelId="{7670904A-4F8C-1741-B3E6-45FD6D431D8D}" type="presParOf" srcId="{8312BC14-F09F-F348-99A1-8C6FD9E25A74}" destId="{A695D55B-A857-6147-B97C-15D1AE5C85ED}" srcOrd="0" destOrd="0" presId="urn:microsoft.com/office/officeart/2005/8/layout/hierarchy2"/>
    <dgm:cxn modelId="{23D2964E-1716-264D-84EC-6DF9EAB61050}" type="presParOf" srcId="{8312BC14-F09F-F348-99A1-8C6FD9E25A74}" destId="{7EA8C083-AEC3-3441-A95A-2C3B6C8D8632}" srcOrd="1" destOrd="0" presId="urn:microsoft.com/office/officeart/2005/8/layout/hierarchy2"/>
    <dgm:cxn modelId="{E552EAAD-97C0-8D4E-8D2D-6E2C325760AD}" type="presParOf" srcId="{D8E48C32-8808-8842-92C3-C734C7B2DCAB}" destId="{D7CB1E54-04F6-C749-80D8-8D964F09F026}" srcOrd="2" destOrd="0" presId="urn:microsoft.com/office/officeart/2005/8/layout/hierarchy2"/>
    <dgm:cxn modelId="{C16155C4-B665-4346-8D03-57496908B76E}" type="presParOf" srcId="{D7CB1E54-04F6-C749-80D8-8D964F09F026}" destId="{0669B3E7-9F16-6549-98E3-9BA066AC296F}" srcOrd="0" destOrd="0" presId="urn:microsoft.com/office/officeart/2005/8/layout/hierarchy2"/>
    <dgm:cxn modelId="{96825238-37F5-5044-B9FB-44FC36930F91}" type="presParOf" srcId="{D8E48C32-8808-8842-92C3-C734C7B2DCAB}" destId="{168BC4F9-A566-C941-93BB-FE1A7A5E34C0}" srcOrd="3" destOrd="0" presId="urn:microsoft.com/office/officeart/2005/8/layout/hierarchy2"/>
    <dgm:cxn modelId="{9D79A76C-AC6E-CF44-A681-EA041A82FA80}" type="presParOf" srcId="{168BC4F9-A566-C941-93BB-FE1A7A5E34C0}" destId="{DB0CF318-C631-6943-9F36-E94B3706AF78}" srcOrd="0" destOrd="0" presId="urn:microsoft.com/office/officeart/2005/8/layout/hierarchy2"/>
    <dgm:cxn modelId="{1D759845-EA83-0F40-8F90-61FB8ED72A01}" type="presParOf" srcId="{168BC4F9-A566-C941-93BB-FE1A7A5E34C0}" destId="{51E4AEA4-A46E-C74B-83C9-51D039B5F173}" srcOrd="1" destOrd="0" presId="urn:microsoft.com/office/officeart/2005/8/layout/hierarchy2"/>
    <dgm:cxn modelId="{C39017DB-7DBF-9E4B-8EB2-E524FA0FD3DD}" type="presParOf" srcId="{51E4AEA4-A46E-C74B-83C9-51D039B5F173}" destId="{4FB66201-F797-4940-AFD6-FD37D2699E37}" srcOrd="0" destOrd="0" presId="urn:microsoft.com/office/officeart/2005/8/layout/hierarchy2"/>
    <dgm:cxn modelId="{D4FD59E4-4499-B741-90AD-76139300A621}" type="presParOf" srcId="{4FB66201-F797-4940-AFD6-FD37D2699E37}" destId="{80E568D9-A0C9-7544-95A2-A593C20244F7}" srcOrd="0" destOrd="0" presId="urn:microsoft.com/office/officeart/2005/8/layout/hierarchy2"/>
    <dgm:cxn modelId="{FCDE4215-2101-0A43-8929-A25E9B4E4AF5}" type="presParOf" srcId="{51E4AEA4-A46E-C74B-83C9-51D039B5F173}" destId="{19E82A31-ACD9-A743-8947-D0A0BCBE28C3}" srcOrd="1" destOrd="0" presId="urn:microsoft.com/office/officeart/2005/8/layout/hierarchy2"/>
    <dgm:cxn modelId="{A4FE55BA-0507-7542-ACC6-50E232F0EA5B}" type="presParOf" srcId="{19E82A31-ACD9-A743-8947-D0A0BCBE28C3}" destId="{218EDDAA-07FC-9E4E-8EBA-8CDACB08AAC9}" srcOrd="0" destOrd="0" presId="urn:microsoft.com/office/officeart/2005/8/layout/hierarchy2"/>
    <dgm:cxn modelId="{0D1566F2-7DBB-7A42-B90B-12EAD5D7384F}" type="presParOf" srcId="{19E82A31-ACD9-A743-8947-D0A0BCBE28C3}" destId="{31E9BB2B-528A-6948-A1FD-D49AD403A7E7}" srcOrd="1" destOrd="0" presId="urn:microsoft.com/office/officeart/2005/8/layout/hierarchy2"/>
    <dgm:cxn modelId="{211BD4E2-035F-8648-B94A-A00568255EA7}" type="presParOf" srcId="{31E9BB2B-528A-6948-A1FD-D49AD403A7E7}" destId="{D525E4AB-086E-8C4A-B77B-8B0EE98F6E04}" srcOrd="0" destOrd="0" presId="urn:microsoft.com/office/officeart/2005/8/layout/hierarchy2"/>
    <dgm:cxn modelId="{79666851-5CF1-694A-B47A-6E74A349AD5C}" type="presParOf" srcId="{D525E4AB-086E-8C4A-B77B-8B0EE98F6E04}" destId="{3F1FD8E6-62EE-D549-9CE9-1C4DDD2F3FE5}" srcOrd="0" destOrd="0" presId="urn:microsoft.com/office/officeart/2005/8/layout/hierarchy2"/>
    <dgm:cxn modelId="{24E9D8C2-3DC3-D446-9394-737D55D35959}" type="presParOf" srcId="{31E9BB2B-528A-6948-A1FD-D49AD403A7E7}" destId="{8402A6D0-8A0B-334F-A371-814A0C051FA3}" srcOrd="1" destOrd="0" presId="urn:microsoft.com/office/officeart/2005/8/layout/hierarchy2"/>
    <dgm:cxn modelId="{6E57231C-D26D-2545-BF0F-0A7DEA862B12}" type="presParOf" srcId="{8402A6D0-8A0B-334F-A371-814A0C051FA3}" destId="{5D0A06B2-9C2F-594D-AD60-7BF60A80574E}" srcOrd="0" destOrd="0" presId="urn:microsoft.com/office/officeart/2005/8/layout/hierarchy2"/>
    <dgm:cxn modelId="{7BC4C06A-0E9B-384A-9471-DC6B8FF630BB}" type="presParOf" srcId="{8402A6D0-8A0B-334F-A371-814A0C051FA3}" destId="{1A1A5296-4546-F947-9E79-C51BEA93C8BF}" srcOrd="1" destOrd="0" presId="urn:microsoft.com/office/officeart/2005/8/layout/hierarchy2"/>
    <dgm:cxn modelId="{B5141485-E3DC-1048-B03A-C9A987F48E41}" type="presParOf" srcId="{1A1A5296-4546-F947-9E79-C51BEA93C8BF}" destId="{8C80A66C-4F01-704E-A276-A98A737FCB7B}" srcOrd="0" destOrd="0" presId="urn:microsoft.com/office/officeart/2005/8/layout/hierarchy2"/>
    <dgm:cxn modelId="{9FAF7430-EA6B-9B48-93F3-68BCAA3B2C17}" type="presParOf" srcId="{8C80A66C-4F01-704E-A276-A98A737FCB7B}" destId="{85F575C4-3886-4D40-99D9-BAE55869CB91}" srcOrd="0" destOrd="0" presId="urn:microsoft.com/office/officeart/2005/8/layout/hierarchy2"/>
    <dgm:cxn modelId="{01F81B35-2B28-F143-AD30-873BFF55DE48}" type="presParOf" srcId="{1A1A5296-4546-F947-9E79-C51BEA93C8BF}" destId="{1FFE8AF1-A7AD-B048-80DB-B3F824D2D7AA}" srcOrd="1" destOrd="0" presId="urn:microsoft.com/office/officeart/2005/8/layout/hierarchy2"/>
    <dgm:cxn modelId="{22A59E64-2A73-9A4D-BF07-9904485BD676}" type="presParOf" srcId="{1FFE8AF1-A7AD-B048-80DB-B3F824D2D7AA}" destId="{FB017A9F-915A-2A49-A7B9-835421672141}" srcOrd="0" destOrd="0" presId="urn:microsoft.com/office/officeart/2005/8/layout/hierarchy2"/>
    <dgm:cxn modelId="{6F6CB078-F8E6-0643-9914-3C06E24B6B64}" type="presParOf" srcId="{1FFE8AF1-A7AD-B048-80DB-B3F824D2D7AA}" destId="{2B11BAA8-73EA-9749-8162-684F0E8EB46C}" srcOrd="1" destOrd="0" presId="urn:microsoft.com/office/officeart/2005/8/layout/hierarchy2"/>
    <dgm:cxn modelId="{8762324F-E062-DD43-B346-BDE75822F35C}" type="presParOf" srcId="{713A1F83-39DA-9043-9732-A7B8662A4226}" destId="{167FA8DC-94C6-AD4B-9DCF-D1F02888BC4C}" srcOrd="2" destOrd="0" presId="urn:microsoft.com/office/officeart/2005/8/layout/hierarchy2"/>
    <dgm:cxn modelId="{E74CC8F0-C3BC-5546-941D-A5278CB5F898}" type="presParOf" srcId="{167FA8DC-94C6-AD4B-9DCF-D1F02888BC4C}" destId="{E95353EA-7BA3-FF40-81F4-1AD8FD1BB886}" srcOrd="0" destOrd="0" presId="urn:microsoft.com/office/officeart/2005/8/layout/hierarchy2"/>
    <dgm:cxn modelId="{569260BC-17E4-2940-B64A-E7B2A5267CF6}" type="presParOf" srcId="{713A1F83-39DA-9043-9732-A7B8662A4226}" destId="{9FFACF70-DF3C-AB48-B068-DC9703545017}" srcOrd="3" destOrd="0" presId="urn:microsoft.com/office/officeart/2005/8/layout/hierarchy2"/>
    <dgm:cxn modelId="{415A3F83-A7D9-9348-921D-E63C9DF012AE}" type="presParOf" srcId="{9FFACF70-DF3C-AB48-B068-DC9703545017}" destId="{587062AE-30DF-F544-84BE-0779A6B5A8BE}" srcOrd="0" destOrd="0" presId="urn:microsoft.com/office/officeart/2005/8/layout/hierarchy2"/>
    <dgm:cxn modelId="{2BAA341A-26DD-8A42-ABB1-15762F4CF135}" type="presParOf" srcId="{9FFACF70-DF3C-AB48-B068-DC9703545017}" destId="{EC1B4EEA-0660-8A47-8B33-191DEB0EE859}" srcOrd="1" destOrd="0" presId="urn:microsoft.com/office/officeart/2005/8/layout/hierarchy2"/>
    <dgm:cxn modelId="{BD36490D-CE6F-F54A-981B-39AE517F5B04}" type="presParOf" srcId="{EC1B4EEA-0660-8A47-8B33-191DEB0EE859}" destId="{4B0984A2-B784-0B46-8AE6-689A0AB3ECE6}" srcOrd="0" destOrd="0" presId="urn:microsoft.com/office/officeart/2005/8/layout/hierarchy2"/>
    <dgm:cxn modelId="{22B3B521-A741-3149-B012-E0589316C06C}" type="presParOf" srcId="{4B0984A2-B784-0B46-8AE6-689A0AB3ECE6}" destId="{2CF41122-5FE9-1642-9E43-08691466CE75}" srcOrd="0" destOrd="0" presId="urn:microsoft.com/office/officeart/2005/8/layout/hierarchy2"/>
    <dgm:cxn modelId="{D51829CA-BB48-754B-B2E5-2AC2051BD60F}" type="presParOf" srcId="{EC1B4EEA-0660-8A47-8B33-191DEB0EE859}" destId="{8B66DD18-BFC6-2945-A848-A7FBC269B784}" srcOrd="1" destOrd="0" presId="urn:microsoft.com/office/officeart/2005/8/layout/hierarchy2"/>
    <dgm:cxn modelId="{A278CF3B-AC4A-8049-9305-9D961AD41C58}" type="presParOf" srcId="{8B66DD18-BFC6-2945-A848-A7FBC269B784}" destId="{46E66110-2689-5443-B293-8680BF11405E}" srcOrd="0" destOrd="0" presId="urn:microsoft.com/office/officeart/2005/8/layout/hierarchy2"/>
    <dgm:cxn modelId="{93D49E28-8466-C34E-AEB3-76B1F2DDA3B2}" type="presParOf" srcId="{8B66DD18-BFC6-2945-A848-A7FBC269B784}" destId="{45453407-A402-4047-8E15-01380CEA3BC1}" srcOrd="1" destOrd="0" presId="urn:microsoft.com/office/officeart/2005/8/layout/hierarchy2"/>
    <dgm:cxn modelId="{A371ED3D-3D25-C84C-A8AF-031F0F702130}" type="presParOf" srcId="{EC1B4EEA-0660-8A47-8B33-191DEB0EE859}" destId="{0F6E9C43-7ABA-044F-8E08-7D44657696F2}" srcOrd="2" destOrd="0" presId="urn:microsoft.com/office/officeart/2005/8/layout/hierarchy2"/>
    <dgm:cxn modelId="{53CEA3DF-29A1-2D4E-829D-DB85301DD3D8}" type="presParOf" srcId="{0F6E9C43-7ABA-044F-8E08-7D44657696F2}" destId="{605A7601-BF47-8C40-B92A-A1D87163F751}" srcOrd="0" destOrd="0" presId="urn:microsoft.com/office/officeart/2005/8/layout/hierarchy2"/>
    <dgm:cxn modelId="{12F8787C-E7A7-E24E-80E6-B9B798A6A508}" type="presParOf" srcId="{EC1B4EEA-0660-8A47-8B33-191DEB0EE859}" destId="{C9D4CE19-5024-7C48-B279-804EB0A987C9}" srcOrd="3" destOrd="0" presId="urn:microsoft.com/office/officeart/2005/8/layout/hierarchy2"/>
    <dgm:cxn modelId="{4A553504-535B-FB4D-A34B-42316151551D}" type="presParOf" srcId="{C9D4CE19-5024-7C48-B279-804EB0A987C9}" destId="{76567193-68DD-3F4C-98F9-85BF4BFC1B74}" srcOrd="0" destOrd="0" presId="urn:microsoft.com/office/officeart/2005/8/layout/hierarchy2"/>
    <dgm:cxn modelId="{983E4143-7979-724B-B3EA-883B7982B9AA}" type="presParOf" srcId="{C9D4CE19-5024-7C48-B279-804EB0A987C9}" destId="{EDBF8FEB-25B2-4F47-855D-51A0400ECD30}" srcOrd="1" destOrd="0" presId="urn:microsoft.com/office/officeart/2005/8/layout/hierarchy2"/>
    <dgm:cxn modelId="{2EB79026-D280-DE4F-A193-047E3120FBCA}" type="presParOf" srcId="{EDBF8FEB-25B2-4F47-855D-51A0400ECD30}" destId="{1E706F39-7D08-4048-AFBC-39000EA28762}" srcOrd="0" destOrd="0" presId="urn:microsoft.com/office/officeart/2005/8/layout/hierarchy2"/>
    <dgm:cxn modelId="{1CBEDDE1-B03D-B849-9165-10B6516D8DF8}" type="presParOf" srcId="{1E706F39-7D08-4048-AFBC-39000EA28762}" destId="{B2FDE7B2-91B7-8F45-AF9E-92C1BBB1C186}" srcOrd="0" destOrd="0" presId="urn:microsoft.com/office/officeart/2005/8/layout/hierarchy2"/>
    <dgm:cxn modelId="{2FE19C8E-AB81-6346-8CA1-BD22B7D20CF9}" type="presParOf" srcId="{EDBF8FEB-25B2-4F47-855D-51A0400ECD30}" destId="{43D1A4DD-9F44-2F4D-A538-1F407F1BE670}" srcOrd="1" destOrd="0" presId="urn:microsoft.com/office/officeart/2005/8/layout/hierarchy2"/>
    <dgm:cxn modelId="{588C1015-903B-784A-86F2-9CA8992BF00E}" type="presParOf" srcId="{43D1A4DD-9F44-2F4D-A538-1F407F1BE670}" destId="{EA3923CB-816C-5B4F-ADE6-8427E18EFA40}" srcOrd="0" destOrd="0" presId="urn:microsoft.com/office/officeart/2005/8/layout/hierarchy2"/>
    <dgm:cxn modelId="{1DB3DC57-F314-3B44-A94B-A93F6E0BB41C}" type="presParOf" srcId="{43D1A4DD-9F44-2F4D-A538-1F407F1BE670}" destId="{5A6A8CCE-C77C-914B-A459-654BBEAF234F}" srcOrd="1" destOrd="0" presId="urn:microsoft.com/office/officeart/2005/8/layout/hierarchy2"/>
    <dgm:cxn modelId="{F93ED55B-50EE-6B44-912A-839E8374F30C}" type="presParOf" srcId="{302E4345-EDD6-204E-86AB-77478B890B03}" destId="{785DCD35-3A94-C441-BF2F-5327C4D44A16}" srcOrd="1" destOrd="0" presId="urn:microsoft.com/office/officeart/2005/8/layout/hierarchy2"/>
    <dgm:cxn modelId="{8A3359F5-FCFB-4C4F-B787-3F783236199D}" type="presParOf" srcId="{785DCD35-3A94-C441-BF2F-5327C4D44A16}" destId="{6034AB56-2349-F641-824A-507C098FA0ED}" srcOrd="0" destOrd="0" presId="urn:microsoft.com/office/officeart/2005/8/layout/hierarchy2"/>
    <dgm:cxn modelId="{3E354AD4-142C-C541-9696-852655F1497C}" type="presParOf" srcId="{785DCD35-3A94-C441-BF2F-5327C4D44A16}" destId="{AA75D9B2-8277-B24F-9601-AFCB1846CEE1}" srcOrd="1" destOrd="0" presId="urn:microsoft.com/office/officeart/2005/8/layout/hierarchy2"/>
    <dgm:cxn modelId="{EC13BA9D-FE03-A748-B471-8D3C0756BC5D}" type="presParOf" srcId="{AA75D9B2-8277-B24F-9601-AFCB1846CEE1}" destId="{3814EBBC-E436-4544-92E9-233E82DC41B4}" srcOrd="0" destOrd="0" presId="urn:microsoft.com/office/officeart/2005/8/layout/hierarchy2"/>
    <dgm:cxn modelId="{4F208083-1593-9F47-B2B7-D1CA0F31E318}" type="presParOf" srcId="{3814EBBC-E436-4544-92E9-233E82DC41B4}" destId="{78D3FDE3-9285-A54F-B9D4-8BE2B783AFD7}" srcOrd="0" destOrd="0" presId="urn:microsoft.com/office/officeart/2005/8/layout/hierarchy2"/>
    <dgm:cxn modelId="{2A9E8B50-3E18-6744-9BAF-2CC79DE7B6D5}" type="presParOf" srcId="{AA75D9B2-8277-B24F-9601-AFCB1846CEE1}" destId="{246ED1F2-9831-114B-9B14-228DE583515A}" srcOrd="1" destOrd="0" presId="urn:microsoft.com/office/officeart/2005/8/layout/hierarchy2"/>
    <dgm:cxn modelId="{B514B930-34A6-4949-A2DA-320DE6F25DCE}" type="presParOf" srcId="{246ED1F2-9831-114B-9B14-228DE583515A}" destId="{AB675FA0-0B41-F144-9876-B69D7190CD5F}" srcOrd="0" destOrd="0" presId="urn:microsoft.com/office/officeart/2005/8/layout/hierarchy2"/>
    <dgm:cxn modelId="{9D6B7C11-A0E9-874F-B7DB-387F10D9525E}" type="presParOf" srcId="{246ED1F2-9831-114B-9B14-228DE583515A}" destId="{1DE83B7C-81DC-6649-9DA2-FDADCAB2775D}" srcOrd="1" destOrd="0" presId="urn:microsoft.com/office/officeart/2005/8/layout/hierarchy2"/>
    <dgm:cxn modelId="{80FCC4D0-0E04-5742-942C-6E8B66F1CD33}" type="presParOf" srcId="{1DE83B7C-81DC-6649-9DA2-FDADCAB2775D}" destId="{FA25889E-0AEB-B345-9A39-630E7536F209}" srcOrd="0" destOrd="0" presId="urn:microsoft.com/office/officeart/2005/8/layout/hierarchy2"/>
    <dgm:cxn modelId="{3540FDF1-9A9D-B54A-B8B5-383D8F23399D}" type="presParOf" srcId="{FA25889E-0AEB-B345-9A39-630E7536F209}" destId="{1A7021BD-8C34-EA46-A83D-68E7722E1DAE}" srcOrd="0" destOrd="0" presId="urn:microsoft.com/office/officeart/2005/8/layout/hierarchy2"/>
    <dgm:cxn modelId="{FADEBAF7-B672-B44D-BDCF-86D199448B7F}" type="presParOf" srcId="{1DE83B7C-81DC-6649-9DA2-FDADCAB2775D}" destId="{E5CC6CA1-CC74-504C-B935-89CE336A989C}" srcOrd="1" destOrd="0" presId="urn:microsoft.com/office/officeart/2005/8/layout/hierarchy2"/>
    <dgm:cxn modelId="{9062A276-3495-F04C-B102-BADB9C9A340D}" type="presParOf" srcId="{E5CC6CA1-CC74-504C-B935-89CE336A989C}" destId="{1C606BE6-7C1C-F349-8C95-8E4BF0BD2010}" srcOrd="0" destOrd="0" presId="urn:microsoft.com/office/officeart/2005/8/layout/hierarchy2"/>
    <dgm:cxn modelId="{DE0A3BBA-F9B1-8E46-88E9-D731A4978412}" type="presParOf" srcId="{E5CC6CA1-CC74-504C-B935-89CE336A989C}" destId="{F6ADA4D2-EDCD-EA4C-9831-54EB4D18070E}" srcOrd="1" destOrd="0" presId="urn:microsoft.com/office/officeart/2005/8/layout/hierarchy2"/>
    <dgm:cxn modelId="{FF916E42-20BD-6B4E-9FB5-32C4A54F39F1}" type="presParOf" srcId="{1DE83B7C-81DC-6649-9DA2-FDADCAB2775D}" destId="{3E6138A5-3589-E143-83BF-C6DAF93B6309}" srcOrd="2" destOrd="0" presId="urn:microsoft.com/office/officeart/2005/8/layout/hierarchy2"/>
    <dgm:cxn modelId="{C8A2BE00-8DC9-B34C-ABBE-7461BC0702B9}" type="presParOf" srcId="{3E6138A5-3589-E143-83BF-C6DAF93B6309}" destId="{5685E74D-AB4D-2142-B1CE-8274CB122BAE}" srcOrd="0" destOrd="0" presId="urn:microsoft.com/office/officeart/2005/8/layout/hierarchy2"/>
    <dgm:cxn modelId="{C7B8F7ED-3D77-8346-AD5E-AF8C40C606F9}" type="presParOf" srcId="{1DE83B7C-81DC-6649-9DA2-FDADCAB2775D}" destId="{A5ED83D1-E0A3-2C4E-8173-2233E9D339F1}" srcOrd="3" destOrd="0" presId="urn:microsoft.com/office/officeart/2005/8/layout/hierarchy2"/>
    <dgm:cxn modelId="{B940D67D-28D6-8F4F-A30A-55642BC79FE3}" type="presParOf" srcId="{A5ED83D1-E0A3-2C4E-8173-2233E9D339F1}" destId="{C0395A09-1EC6-D641-B78D-020C6966F714}" srcOrd="0" destOrd="0" presId="urn:microsoft.com/office/officeart/2005/8/layout/hierarchy2"/>
    <dgm:cxn modelId="{6148BBB4-9AD9-6048-9C32-08257527B3EA}" type="presParOf" srcId="{A5ED83D1-E0A3-2C4E-8173-2233E9D339F1}" destId="{0CA1FF10-89F0-5C44-B81E-F1E017E3A740}" srcOrd="1" destOrd="0" presId="urn:microsoft.com/office/officeart/2005/8/layout/hierarchy2"/>
    <dgm:cxn modelId="{E4F5F734-0014-AE43-B138-74BD69120987}" type="presParOf" srcId="{0CA1FF10-89F0-5C44-B81E-F1E017E3A740}" destId="{9E6C9AA9-FEDE-CE42-938F-F08C3D82DE65}" srcOrd="0" destOrd="0" presId="urn:microsoft.com/office/officeart/2005/8/layout/hierarchy2"/>
    <dgm:cxn modelId="{77BE24D2-00BE-B84E-ADEE-153998D68827}" type="presParOf" srcId="{9E6C9AA9-FEDE-CE42-938F-F08C3D82DE65}" destId="{A2540833-AAFF-CF45-853F-C7707D5D983B}" srcOrd="0" destOrd="0" presId="urn:microsoft.com/office/officeart/2005/8/layout/hierarchy2"/>
    <dgm:cxn modelId="{57299452-2031-AF48-8FFA-1681D2CFEEC5}" type="presParOf" srcId="{0CA1FF10-89F0-5C44-B81E-F1E017E3A740}" destId="{341802A9-E0F4-A848-A7DB-8AA1FABE5B6D}" srcOrd="1" destOrd="0" presId="urn:microsoft.com/office/officeart/2005/8/layout/hierarchy2"/>
    <dgm:cxn modelId="{716E4120-98C6-0F49-96FD-98FC62A16289}" type="presParOf" srcId="{341802A9-E0F4-A848-A7DB-8AA1FABE5B6D}" destId="{F6DE9F69-11C1-6041-B3A4-C0B03EE7E659}" srcOrd="0" destOrd="0" presId="urn:microsoft.com/office/officeart/2005/8/layout/hierarchy2"/>
    <dgm:cxn modelId="{C2D530F6-E79C-1A41-89DA-AAE21456F5CF}" type="presParOf" srcId="{341802A9-E0F4-A848-A7DB-8AA1FABE5B6D}" destId="{AC80EBBE-4B40-184F-9BBA-9A3CED06A400}" srcOrd="1" destOrd="0" presId="urn:microsoft.com/office/officeart/2005/8/layout/hierarchy2"/>
    <dgm:cxn modelId="{C54FC27B-1CA0-4E4F-A2BE-8831C6B031D7}" type="presParOf" srcId="{AA75D9B2-8277-B24F-9601-AFCB1846CEE1}" destId="{A14F5086-4AC1-B045-8C1F-8A63C310A222}" srcOrd="2" destOrd="0" presId="urn:microsoft.com/office/officeart/2005/8/layout/hierarchy2"/>
    <dgm:cxn modelId="{2DF1ADF0-4AA4-C343-8DB1-541456DB2782}" type="presParOf" srcId="{A14F5086-4AC1-B045-8C1F-8A63C310A222}" destId="{0138EBF9-8052-294A-A34A-5ADB5A7335F8}" srcOrd="0" destOrd="0" presId="urn:microsoft.com/office/officeart/2005/8/layout/hierarchy2"/>
    <dgm:cxn modelId="{B8B14786-9B7F-8242-BB8B-EB844DED1BAA}" type="presParOf" srcId="{AA75D9B2-8277-B24F-9601-AFCB1846CEE1}" destId="{BDCF2B25-5D46-E146-B286-FCA20EBD3BE9}" srcOrd="3" destOrd="0" presId="urn:microsoft.com/office/officeart/2005/8/layout/hierarchy2"/>
    <dgm:cxn modelId="{D95999E7-C66E-0D47-AB4F-41C8C1238A9C}" type="presParOf" srcId="{BDCF2B25-5D46-E146-B286-FCA20EBD3BE9}" destId="{888D193D-6261-C54C-ACE9-F328DD2DCE26}" srcOrd="0" destOrd="0" presId="urn:microsoft.com/office/officeart/2005/8/layout/hierarchy2"/>
    <dgm:cxn modelId="{7CD458B1-F235-9345-B236-238B3E07456F}" type="presParOf" srcId="{BDCF2B25-5D46-E146-B286-FCA20EBD3BE9}" destId="{40C1CF30-7586-D64B-A477-C85771499071}" srcOrd="1" destOrd="0" presId="urn:microsoft.com/office/officeart/2005/8/layout/hierarchy2"/>
    <dgm:cxn modelId="{8592F8AF-E048-C043-9F3E-3B4BCEC9B6C1}" type="presParOf" srcId="{40C1CF30-7586-D64B-A477-C85771499071}" destId="{C54F2A7F-D365-B94A-B05C-4AFAAB05FE4E}" srcOrd="0" destOrd="0" presId="urn:microsoft.com/office/officeart/2005/8/layout/hierarchy2"/>
    <dgm:cxn modelId="{59081E4B-A109-334C-AF44-9CA5BC48AB8C}" type="presParOf" srcId="{C54F2A7F-D365-B94A-B05C-4AFAAB05FE4E}" destId="{6E536324-815F-2F4E-B107-8A3304851833}" srcOrd="0" destOrd="0" presId="urn:microsoft.com/office/officeart/2005/8/layout/hierarchy2"/>
    <dgm:cxn modelId="{6DB92595-6448-9542-B973-1A1FD3AA36EE}" type="presParOf" srcId="{40C1CF30-7586-D64B-A477-C85771499071}" destId="{C2FF202F-BA08-B545-A2CE-1C9EE6ACBB56}" srcOrd="1" destOrd="0" presId="urn:microsoft.com/office/officeart/2005/8/layout/hierarchy2"/>
    <dgm:cxn modelId="{FA0DB02F-03A9-B141-B524-5FE65C6E6CDA}" type="presParOf" srcId="{C2FF202F-BA08-B545-A2CE-1C9EE6ACBB56}" destId="{3596F880-8807-D44C-B746-0CDE689CE370}" srcOrd="0" destOrd="0" presId="urn:microsoft.com/office/officeart/2005/8/layout/hierarchy2"/>
    <dgm:cxn modelId="{E79783CA-C7BD-0C40-A490-ADC2E18FE366}" type="presParOf" srcId="{C2FF202F-BA08-B545-A2CE-1C9EE6ACBB56}" destId="{51C9F7D6-99ED-194A-A485-9B7F578FE07B}" srcOrd="1" destOrd="0" presId="urn:microsoft.com/office/officeart/2005/8/layout/hierarchy2"/>
    <dgm:cxn modelId="{AB772688-62E7-3249-B6A0-43D608B3D700}" type="presParOf" srcId="{51C9F7D6-99ED-194A-A485-9B7F578FE07B}" destId="{73CF7725-B0F2-4640-85B6-201CD38C44B0}" srcOrd="0" destOrd="0" presId="urn:microsoft.com/office/officeart/2005/8/layout/hierarchy2"/>
    <dgm:cxn modelId="{0A23CBDB-DD26-FC49-880D-CAB566A85A4C}" type="presParOf" srcId="{73CF7725-B0F2-4640-85B6-201CD38C44B0}" destId="{868F3FA4-D60F-3749-B20D-4D7D029B6702}" srcOrd="0" destOrd="0" presId="urn:microsoft.com/office/officeart/2005/8/layout/hierarchy2"/>
    <dgm:cxn modelId="{93A1EC7B-BE2E-5545-831E-D13702A61EAC}" type="presParOf" srcId="{51C9F7D6-99ED-194A-A485-9B7F578FE07B}" destId="{637D15C9-2AF3-E14B-BDC8-4698C2F960D2}" srcOrd="1" destOrd="0" presId="urn:microsoft.com/office/officeart/2005/8/layout/hierarchy2"/>
    <dgm:cxn modelId="{EA773BC3-2EAE-E64A-B146-8FFECF573194}" type="presParOf" srcId="{637D15C9-2AF3-E14B-BDC8-4698C2F960D2}" destId="{8044C4C1-1659-C64B-AA04-AA9A9B131246}" srcOrd="0" destOrd="0" presId="urn:microsoft.com/office/officeart/2005/8/layout/hierarchy2"/>
    <dgm:cxn modelId="{5AFE631D-75CB-9A48-871D-FCAEC583A3A5}" type="presParOf" srcId="{637D15C9-2AF3-E14B-BDC8-4698C2F960D2}" destId="{D548FE16-68BE-2546-AD81-2C7BDABB7737}" srcOrd="1" destOrd="0" presId="urn:microsoft.com/office/officeart/2005/8/layout/hierarchy2"/>
    <dgm:cxn modelId="{983A9327-BD36-954F-9236-4FC3A4D36C2E}" type="presParOf" srcId="{AA75D9B2-8277-B24F-9601-AFCB1846CEE1}" destId="{65228E7B-CE35-3343-8D54-A2CA382F83E3}" srcOrd="4" destOrd="0" presId="urn:microsoft.com/office/officeart/2005/8/layout/hierarchy2"/>
    <dgm:cxn modelId="{AFACADF3-DF23-7445-BE04-4763767D9FB2}" type="presParOf" srcId="{65228E7B-CE35-3343-8D54-A2CA382F83E3}" destId="{B922B5F7-35D0-4B46-AFB2-78997BCC6CD1}" srcOrd="0" destOrd="0" presId="urn:microsoft.com/office/officeart/2005/8/layout/hierarchy2"/>
    <dgm:cxn modelId="{7813F5F4-88A0-CC47-B2DE-DA72037668A0}" type="presParOf" srcId="{AA75D9B2-8277-B24F-9601-AFCB1846CEE1}" destId="{8C54A231-9B52-3A4B-95A5-AB00F31D8180}" srcOrd="5" destOrd="0" presId="urn:microsoft.com/office/officeart/2005/8/layout/hierarchy2"/>
    <dgm:cxn modelId="{8DABB387-554E-4E4B-8D23-305F3E1F4626}" type="presParOf" srcId="{8C54A231-9B52-3A4B-95A5-AB00F31D8180}" destId="{FCF7823D-6EB3-EA4A-B32E-5098DE0ED812}" srcOrd="0" destOrd="0" presId="urn:microsoft.com/office/officeart/2005/8/layout/hierarchy2"/>
    <dgm:cxn modelId="{E8362388-4557-A045-B3EE-60933737A757}" type="presParOf" srcId="{8C54A231-9B52-3A4B-95A5-AB00F31D8180}" destId="{2D111C50-EF00-4941-90A4-CEAB36CFC75F}" srcOrd="1" destOrd="0" presId="urn:microsoft.com/office/officeart/2005/8/layout/hierarchy2"/>
    <dgm:cxn modelId="{503F820F-4DF5-6144-82B2-988DAADDB48B}" type="presParOf" srcId="{2D111C50-EF00-4941-90A4-CEAB36CFC75F}" destId="{562C63A3-7BDE-2241-9CF0-302F6E1459E3}" srcOrd="0" destOrd="0" presId="urn:microsoft.com/office/officeart/2005/8/layout/hierarchy2"/>
    <dgm:cxn modelId="{393D3AE6-3D39-7D4C-A078-A494C4B94F50}" type="presParOf" srcId="{562C63A3-7BDE-2241-9CF0-302F6E1459E3}" destId="{74FF80D2-A0B1-E249-B572-5715321E542E}" srcOrd="0" destOrd="0" presId="urn:microsoft.com/office/officeart/2005/8/layout/hierarchy2"/>
    <dgm:cxn modelId="{8578F458-77CF-5E44-B0B4-DCD462D65B52}" type="presParOf" srcId="{2D111C50-EF00-4941-90A4-CEAB36CFC75F}" destId="{EBBC02BA-7027-DF40-A8C1-1A0F01996A9A}" srcOrd="1" destOrd="0" presId="urn:microsoft.com/office/officeart/2005/8/layout/hierarchy2"/>
    <dgm:cxn modelId="{3C3BD80E-9482-024F-812E-663E520EDD80}" type="presParOf" srcId="{EBBC02BA-7027-DF40-A8C1-1A0F01996A9A}" destId="{62B5C567-5E6C-7B43-9AB6-E98803D3E772}" srcOrd="0" destOrd="0" presId="urn:microsoft.com/office/officeart/2005/8/layout/hierarchy2"/>
    <dgm:cxn modelId="{DB2670F0-2EED-D646-AB5A-9DB03D6D82C0}" type="presParOf" srcId="{EBBC02BA-7027-DF40-A8C1-1A0F01996A9A}" destId="{DE0AA93C-D0A8-FC4B-82BC-6EA4805DC028}" srcOrd="1" destOrd="0" presId="urn:microsoft.com/office/officeart/2005/8/layout/hierarchy2"/>
    <dgm:cxn modelId="{DEEB0C79-74F3-464A-9D58-AA2E97CE8799}" type="presParOf" srcId="{DE0AA93C-D0A8-FC4B-82BC-6EA4805DC028}" destId="{10F7DD94-04ED-0B4A-817C-8C8511EA254E}" srcOrd="0" destOrd="0" presId="urn:microsoft.com/office/officeart/2005/8/layout/hierarchy2"/>
    <dgm:cxn modelId="{0309F57A-9656-A043-A5FD-84640E8331B6}" type="presParOf" srcId="{10F7DD94-04ED-0B4A-817C-8C8511EA254E}" destId="{4290D4E9-FADD-C549-8B10-5CA7515179DF}" srcOrd="0" destOrd="0" presId="urn:microsoft.com/office/officeart/2005/8/layout/hierarchy2"/>
    <dgm:cxn modelId="{36BDC59C-93B6-8C4B-AB39-903DDFCFA852}" type="presParOf" srcId="{DE0AA93C-D0A8-FC4B-82BC-6EA4805DC028}" destId="{4C4B4B92-D04A-AC40-AE95-6A987BDB9711}" srcOrd="1" destOrd="0" presId="urn:microsoft.com/office/officeart/2005/8/layout/hierarchy2"/>
    <dgm:cxn modelId="{28633CA7-332A-D442-BF62-CFD472462E5F}" type="presParOf" srcId="{4C4B4B92-D04A-AC40-AE95-6A987BDB9711}" destId="{697F79A3-63DB-A949-9C35-FF149B0D2911}" srcOrd="0" destOrd="0" presId="urn:microsoft.com/office/officeart/2005/8/layout/hierarchy2"/>
    <dgm:cxn modelId="{689A3F9A-74B3-4D40-8ED6-68D0091AC034}" type="presParOf" srcId="{4C4B4B92-D04A-AC40-AE95-6A987BDB9711}" destId="{7277ADF8-E1CD-EE4C-87EE-7411EB8538E5}" srcOrd="1" destOrd="0" presId="urn:microsoft.com/office/officeart/2005/8/layout/hierarchy2"/>
    <dgm:cxn modelId="{D2DACC9B-6E48-4B44-B77D-D55E611A619D}" type="presParOf" srcId="{AA75D9B2-8277-B24F-9601-AFCB1846CEE1}" destId="{99B71761-95EB-6F4E-B1A9-E6FC52DEAEC0}" srcOrd="6" destOrd="0" presId="urn:microsoft.com/office/officeart/2005/8/layout/hierarchy2"/>
    <dgm:cxn modelId="{F8D3ADB0-8D63-734A-9DBC-C6F1CE29557F}" type="presParOf" srcId="{99B71761-95EB-6F4E-B1A9-E6FC52DEAEC0}" destId="{ED31B2C7-FABF-C04C-9698-C77292736715}" srcOrd="0" destOrd="0" presId="urn:microsoft.com/office/officeart/2005/8/layout/hierarchy2"/>
    <dgm:cxn modelId="{1B4AF9DF-1352-494E-AE90-8FE7AF56CC5D}" type="presParOf" srcId="{AA75D9B2-8277-B24F-9601-AFCB1846CEE1}" destId="{FC146233-EC8B-9246-9837-0A4E37071965}" srcOrd="7" destOrd="0" presId="urn:microsoft.com/office/officeart/2005/8/layout/hierarchy2"/>
    <dgm:cxn modelId="{575FB678-7C72-2947-8633-5B7A4F8F20CC}" type="presParOf" srcId="{FC146233-EC8B-9246-9837-0A4E37071965}" destId="{8AEAC5FD-C2E6-234A-B931-217C5A9C2234}" srcOrd="0" destOrd="0" presId="urn:microsoft.com/office/officeart/2005/8/layout/hierarchy2"/>
    <dgm:cxn modelId="{265474D0-CF7F-DE42-9562-2987C9246EAD}" type="presParOf" srcId="{FC146233-EC8B-9246-9837-0A4E37071965}" destId="{AA9D03DC-C28F-124A-A208-87C7B10CD304}" srcOrd="1" destOrd="0" presId="urn:microsoft.com/office/officeart/2005/8/layout/hierarchy2"/>
    <dgm:cxn modelId="{6D5257B4-932A-3143-88F0-23CE940675ED}" type="presParOf" srcId="{AA9D03DC-C28F-124A-A208-87C7B10CD304}" destId="{B9D96927-92B5-6049-9CDE-6D814851483F}" srcOrd="0" destOrd="0" presId="urn:microsoft.com/office/officeart/2005/8/layout/hierarchy2"/>
    <dgm:cxn modelId="{194EE191-AC68-E940-9593-F34D0AA93D7C}" type="presParOf" srcId="{B9D96927-92B5-6049-9CDE-6D814851483F}" destId="{93F9361F-602A-DE4E-B98D-98115863170C}" srcOrd="0" destOrd="0" presId="urn:microsoft.com/office/officeart/2005/8/layout/hierarchy2"/>
    <dgm:cxn modelId="{50888A09-7622-3644-BE04-096A155595C9}" type="presParOf" srcId="{AA9D03DC-C28F-124A-A208-87C7B10CD304}" destId="{DF83E64F-64E5-C34F-A858-AFEC903AB56F}" srcOrd="1" destOrd="0" presId="urn:microsoft.com/office/officeart/2005/8/layout/hierarchy2"/>
    <dgm:cxn modelId="{9DDF887B-0EF7-B642-8D69-CE0D53AA1280}" type="presParOf" srcId="{DF83E64F-64E5-C34F-A858-AFEC903AB56F}" destId="{0C129DAA-FBB9-C84E-9807-5E68A9A54899}" srcOrd="0" destOrd="0" presId="urn:microsoft.com/office/officeart/2005/8/layout/hierarchy2"/>
    <dgm:cxn modelId="{A265BF21-5D88-0F48-83AE-4A2220460A54}" type="presParOf" srcId="{DF83E64F-64E5-C34F-A858-AFEC903AB56F}" destId="{1C306449-94BE-2B41-B894-1ED2F8450F67}" srcOrd="1" destOrd="0" presId="urn:microsoft.com/office/officeart/2005/8/layout/hierarchy2"/>
    <dgm:cxn modelId="{D2474D67-48CC-BB4C-AA61-BD761177D43E}" type="presParOf" srcId="{1C306449-94BE-2B41-B894-1ED2F8450F67}" destId="{CA27701A-5630-CF4A-ACD0-597A36F8FB47}" srcOrd="0" destOrd="0" presId="urn:microsoft.com/office/officeart/2005/8/layout/hierarchy2"/>
    <dgm:cxn modelId="{830C85C2-E08F-A445-97D3-492C9DCE2CE4}" type="presParOf" srcId="{CA27701A-5630-CF4A-ACD0-597A36F8FB47}" destId="{4EAA174E-7C52-1F4A-A31D-6C005EE90C04}" srcOrd="0" destOrd="0" presId="urn:microsoft.com/office/officeart/2005/8/layout/hierarchy2"/>
    <dgm:cxn modelId="{A3D5FD22-98A1-C54F-9C40-DBA50CF22CBB}" type="presParOf" srcId="{1C306449-94BE-2B41-B894-1ED2F8450F67}" destId="{A956CA07-39D1-B14E-B9AC-D1C62F36F585}" srcOrd="1" destOrd="0" presId="urn:microsoft.com/office/officeart/2005/8/layout/hierarchy2"/>
    <dgm:cxn modelId="{5DDFA4C3-466A-2546-B9D2-31CA717FD463}" type="presParOf" srcId="{A956CA07-39D1-B14E-B9AC-D1C62F36F585}" destId="{C1A99A94-008F-1445-92F2-A381C05F1815}" srcOrd="0" destOrd="0" presId="urn:microsoft.com/office/officeart/2005/8/layout/hierarchy2"/>
    <dgm:cxn modelId="{677A7780-BD6E-D347-82AE-E830A023EDC4}" type="presParOf" srcId="{A956CA07-39D1-B14E-B9AC-D1C62F36F585}" destId="{06CD2E1C-AE5D-E746-9AEE-84B739AD39B3}" srcOrd="1" destOrd="0" presId="urn:microsoft.com/office/officeart/2005/8/layout/hierarchy2"/>
    <dgm:cxn modelId="{5BA404FA-5D80-3D41-85C6-95CAD0960A22}" type="presParOf" srcId="{302E4345-EDD6-204E-86AB-77478B890B03}" destId="{961EEE8B-9833-4144-AB32-23DBC7E3A146}" srcOrd="2" destOrd="0" presId="urn:microsoft.com/office/officeart/2005/8/layout/hierarchy2"/>
    <dgm:cxn modelId="{A1428C43-CF0B-E546-9FDB-9D444ACB0A93}" type="presParOf" srcId="{961EEE8B-9833-4144-AB32-23DBC7E3A146}" destId="{8B3E08D3-F01B-EB44-99D9-BC8A20998442}" srcOrd="0" destOrd="0" presId="urn:microsoft.com/office/officeart/2005/8/layout/hierarchy2"/>
    <dgm:cxn modelId="{CF60B130-E09D-344C-A31E-412B0D83D84C}" type="presParOf" srcId="{961EEE8B-9833-4144-AB32-23DBC7E3A146}" destId="{94FA7D0B-5C00-8041-8BE0-A8D565D42B76}" srcOrd="1" destOrd="0" presId="urn:microsoft.com/office/officeart/2005/8/layout/hierarchy2"/>
    <dgm:cxn modelId="{29536EB9-2168-3949-BFE4-8959DD921B2A}" type="presParOf" srcId="{94FA7D0B-5C00-8041-8BE0-A8D565D42B76}" destId="{A10BA9D3-60F4-C14F-AB76-C43582421613}" srcOrd="0" destOrd="0" presId="urn:microsoft.com/office/officeart/2005/8/layout/hierarchy2"/>
    <dgm:cxn modelId="{B1267631-32AC-5448-BD36-328A1458B66F}" type="presParOf" srcId="{A10BA9D3-60F4-C14F-AB76-C43582421613}" destId="{775B6D22-6CC5-CC43-A6BB-9CB40A211156}" srcOrd="0" destOrd="0" presId="urn:microsoft.com/office/officeart/2005/8/layout/hierarchy2"/>
    <dgm:cxn modelId="{5E966FCE-C8D4-9845-873A-675AE630AD27}" type="presParOf" srcId="{94FA7D0B-5C00-8041-8BE0-A8D565D42B76}" destId="{AEEDBA0D-6637-4741-94FD-CE93F541B234}" srcOrd="1" destOrd="0" presId="urn:microsoft.com/office/officeart/2005/8/layout/hierarchy2"/>
    <dgm:cxn modelId="{89987616-4E4C-D84E-AEA1-DFCD71D664A4}" type="presParOf" srcId="{AEEDBA0D-6637-4741-94FD-CE93F541B234}" destId="{61321CE4-4208-D947-BD3E-52DAC7B6EA55}" srcOrd="0" destOrd="0" presId="urn:microsoft.com/office/officeart/2005/8/layout/hierarchy2"/>
    <dgm:cxn modelId="{10FAF471-C6F8-374A-A78A-DFF5857F39B5}" type="presParOf" srcId="{AEEDBA0D-6637-4741-94FD-CE93F541B234}" destId="{BDB3C48D-489C-4C46-B909-B4CB4524948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AD3CD9B-0DDB-DF4C-A4F0-3E8ACE3765B6}">
      <dsp:nvSpPr>
        <dsp:cNvPr id="0" name=""/>
        <dsp:cNvSpPr/>
      </dsp:nvSpPr>
      <dsp:spPr>
        <a:xfrm>
          <a:off x="42734" y="3382219"/>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Decrease water use or consumption</a:t>
          </a:r>
        </a:p>
      </dsp:txBody>
      <dsp:txXfrm>
        <a:off x="67863" y="3407348"/>
        <a:ext cx="1665689" cy="807715"/>
      </dsp:txXfrm>
    </dsp:sp>
    <dsp:sp modelId="{F3B8BFCE-335F-3240-B787-B205A6CEC409}">
      <dsp:nvSpPr>
        <dsp:cNvPr id="0" name=""/>
        <dsp:cNvSpPr/>
      </dsp:nvSpPr>
      <dsp:spPr>
        <a:xfrm rot="18289469">
          <a:off x="1500907" y="3312169"/>
          <a:ext cx="1201929" cy="11403"/>
        </a:xfrm>
        <a:custGeom>
          <a:avLst/>
          <a:gdLst/>
          <a:ahLst/>
          <a:cxnLst/>
          <a:rect l="0" t="0" r="0" b="0"/>
          <a:pathLst>
            <a:path>
              <a:moveTo>
                <a:pt x="0" y="5701"/>
              </a:moveTo>
              <a:lnTo>
                <a:pt x="1201929"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071824" y="3287823"/>
        <a:ext cx="60096" cy="60096"/>
      </dsp:txXfrm>
    </dsp:sp>
    <dsp:sp modelId="{4318AB62-8F85-6448-A088-778A2D9F4E57}">
      <dsp:nvSpPr>
        <dsp:cNvPr id="0" name=""/>
        <dsp:cNvSpPr/>
      </dsp:nvSpPr>
      <dsp:spPr>
        <a:xfrm>
          <a:off x="2445061" y="2395549"/>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In the shed </a:t>
          </a:r>
        </a:p>
      </dsp:txBody>
      <dsp:txXfrm>
        <a:off x="2470190" y="2420678"/>
        <a:ext cx="1665689" cy="807715"/>
      </dsp:txXfrm>
    </dsp:sp>
    <dsp:sp modelId="{9B70FD8D-0E1A-3F42-B482-EA8EE0460306}">
      <dsp:nvSpPr>
        <dsp:cNvPr id="0" name=""/>
        <dsp:cNvSpPr/>
      </dsp:nvSpPr>
      <dsp:spPr>
        <a:xfrm rot="19457599">
          <a:off x="4081560" y="2572166"/>
          <a:ext cx="845278" cy="11403"/>
        </a:xfrm>
        <a:custGeom>
          <a:avLst/>
          <a:gdLst/>
          <a:ahLst/>
          <a:cxnLst/>
          <a:rect l="0" t="0" r="0" b="0"/>
          <a:pathLst>
            <a:path>
              <a:moveTo>
                <a:pt x="0" y="5701"/>
              </a:moveTo>
              <a:lnTo>
                <a:pt x="845278"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83067" y="2556736"/>
        <a:ext cx="42263" cy="42263"/>
      </dsp:txXfrm>
    </dsp:sp>
    <dsp:sp modelId="{2FDD7945-E95B-9A4E-B4E9-334CA1699550}">
      <dsp:nvSpPr>
        <dsp:cNvPr id="0" name=""/>
        <dsp:cNvSpPr/>
      </dsp:nvSpPr>
      <dsp:spPr>
        <a:xfrm>
          <a:off x="4847389" y="190221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Shed cleaning</a:t>
          </a:r>
        </a:p>
      </dsp:txBody>
      <dsp:txXfrm>
        <a:off x="4872518" y="1927343"/>
        <a:ext cx="1665689" cy="807715"/>
      </dsp:txXfrm>
    </dsp:sp>
    <dsp:sp modelId="{DF2211B0-3CE5-5144-99DE-316573ECF0D3}">
      <dsp:nvSpPr>
        <dsp:cNvPr id="0" name=""/>
        <dsp:cNvSpPr/>
      </dsp:nvSpPr>
      <dsp:spPr>
        <a:xfrm>
          <a:off x="6563336" y="2325499"/>
          <a:ext cx="686379" cy="11403"/>
        </a:xfrm>
        <a:custGeom>
          <a:avLst/>
          <a:gdLst/>
          <a:ahLst/>
          <a:cxnLst/>
          <a:rect l="0" t="0" r="0" b="0"/>
          <a:pathLst>
            <a:path>
              <a:moveTo>
                <a:pt x="0" y="5701"/>
              </a:moveTo>
              <a:lnTo>
                <a:pt x="686379"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89367" y="2314041"/>
        <a:ext cx="34318" cy="34318"/>
      </dsp:txXfrm>
    </dsp:sp>
    <dsp:sp modelId="{BCA31266-2B78-1342-BD69-E23C920CE2B9}">
      <dsp:nvSpPr>
        <dsp:cNvPr id="0" name=""/>
        <dsp:cNvSpPr/>
      </dsp:nvSpPr>
      <dsp:spPr>
        <a:xfrm>
          <a:off x="7249716" y="190221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Water re-use systems e.g. draw yard wash water from the 2nd effluent pond</a:t>
          </a:r>
        </a:p>
      </dsp:txBody>
      <dsp:txXfrm>
        <a:off x="7274845" y="1927343"/>
        <a:ext cx="1665689" cy="807715"/>
      </dsp:txXfrm>
    </dsp:sp>
    <dsp:sp modelId="{C78ACB6A-3528-EE45-97A5-B5DC493DE6FF}">
      <dsp:nvSpPr>
        <dsp:cNvPr id="0" name=""/>
        <dsp:cNvSpPr/>
      </dsp:nvSpPr>
      <dsp:spPr>
        <a:xfrm>
          <a:off x="8965664" y="2325499"/>
          <a:ext cx="651082" cy="11403"/>
        </a:xfrm>
        <a:custGeom>
          <a:avLst/>
          <a:gdLst/>
          <a:ahLst/>
          <a:cxnLst/>
          <a:rect l="0" t="0" r="0" b="0"/>
          <a:pathLst>
            <a:path>
              <a:moveTo>
                <a:pt x="0" y="5701"/>
              </a:moveTo>
              <a:lnTo>
                <a:pt x="651082"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9274928" y="2314924"/>
        <a:ext cx="32554" cy="32554"/>
      </dsp:txXfrm>
    </dsp:sp>
    <dsp:sp modelId="{30E4E021-09A6-D44F-8EC1-C525354B8364}">
      <dsp:nvSpPr>
        <dsp:cNvPr id="0" name=""/>
        <dsp:cNvSpPr/>
      </dsp:nvSpPr>
      <dsp:spPr>
        <a:xfrm>
          <a:off x="9616746" y="190221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Up to 4 Ml per year for hose or hydrant wash, or 7Ml for flood</a:t>
          </a:r>
        </a:p>
      </dsp:txBody>
      <dsp:txXfrm>
        <a:off x="9641875" y="1927343"/>
        <a:ext cx="1665689" cy="807715"/>
      </dsp:txXfrm>
    </dsp:sp>
    <dsp:sp modelId="{DC056A25-36AA-2E4D-A928-B4E0B9949BEE}">
      <dsp:nvSpPr>
        <dsp:cNvPr id="0" name=""/>
        <dsp:cNvSpPr/>
      </dsp:nvSpPr>
      <dsp:spPr>
        <a:xfrm>
          <a:off x="11332694" y="2325499"/>
          <a:ext cx="686379" cy="11403"/>
        </a:xfrm>
        <a:custGeom>
          <a:avLst/>
          <a:gdLst/>
          <a:ahLst/>
          <a:cxnLst/>
          <a:rect l="0" t="0" r="0" b="0"/>
          <a:pathLst>
            <a:path>
              <a:moveTo>
                <a:pt x="0" y="5701"/>
              </a:moveTo>
              <a:lnTo>
                <a:pt x="686379"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1658724" y="2314041"/>
        <a:ext cx="34318" cy="34318"/>
      </dsp:txXfrm>
    </dsp:sp>
    <dsp:sp modelId="{A695D55B-A857-6147-B97C-15D1AE5C85ED}">
      <dsp:nvSpPr>
        <dsp:cNvPr id="0" name=""/>
        <dsp:cNvSpPr/>
      </dsp:nvSpPr>
      <dsp:spPr>
        <a:xfrm>
          <a:off x="12019073" y="190221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18-31% of total water use </a:t>
          </a:r>
        </a:p>
      </dsp:txBody>
      <dsp:txXfrm>
        <a:off x="12044202" y="1927343"/>
        <a:ext cx="1665689" cy="807715"/>
      </dsp:txXfrm>
    </dsp:sp>
    <dsp:sp modelId="{D7CB1E54-04F6-C749-80D8-8D964F09F026}">
      <dsp:nvSpPr>
        <dsp:cNvPr id="0" name=""/>
        <dsp:cNvSpPr/>
      </dsp:nvSpPr>
      <dsp:spPr>
        <a:xfrm rot="2142401">
          <a:off x="4081560" y="3065501"/>
          <a:ext cx="845278" cy="11403"/>
        </a:xfrm>
        <a:custGeom>
          <a:avLst/>
          <a:gdLst/>
          <a:ahLst/>
          <a:cxnLst/>
          <a:rect l="0" t="0" r="0" b="0"/>
          <a:pathLst>
            <a:path>
              <a:moveTo>
                <a:pt x="0" y="5701"/>
              </a:moveTo>
              <a:lnTo>
                <a:pt x="845278"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83067" y="3050071"/>
        <a:ext cx="42263" cy="42263"/>
      </dsp:txXfrm>
    </dsp:sp>
    <dsp:sp modelId="{DB0CF318-C631-6943-9F36-E94B3706AF78}">
      <dsp:nvSpPr>
        <dsp:cNvPr id="0" name=""/>
        <dsp:cNvSpPr/>
      </dsp:nvSpPr>
      <dsp:spPr>
        <a:xfrm>
          <a:off x="4847389" y="288888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Milk cooling</a:t>
          </a:r>
        </a:p>
      </dsp:txBody>
      <dsp:txXfrm>
        <a:off x="4872518" y="2914013"/>
        <a:ext cx="1665689" cy="807715"/>
      </dsp:txXfrm>
    </dsp:sp>
    <dsp:sp modelId="{4FB66201-F797-4940-AFD6-FD37D2699E37}">
      <dsp:nvSpPr>
        <dsp:cNvPr id="0" name=""/>
        <dsp:cNvSpPr/>
      </dsp:nvSpPr>
      <dsp:spPr>
        <a:xfrm>
          <a:off x="6563336" y="3312169"/>
          <a:ext cx="651082" cy="11403"/>
        </a:xfrm>
        <a:custGeom>
          <a:avLst/>
          <a:gdLst/>
          <a:ahLst/>
          <a:cxnLst/>
          <a:rect l="0" t="0" r="0" b="0"/>
          <a:pathLst>
            <a:path>
              <a:moveTo>
                <a:pt x="0" y="5701"/>
              </a:moveTo>
              <a:lnTo>
                <a:pt x="651082"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72600" y="3301594"/>
        <a:ext cx="32554" cy="32554"/>
      </dsp:txXfrm>
    </dsp:sp>
    <dsp:sp modelId="{218EDDAA-07FC-9E4E-8EBA-8CDACB08AAC9}">
      <dsp:nvSpPr>
        <dsp:cNvPr id="0" name=""/>
        <dsp:cNvSpPr/>
      </dsp:nvSpPr>
      <dsp:spPr>
        <a:xfrm>
          <a:off x="7214419" y="288888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Re-use of plate cooler water, link plate cooler pump to milk pump </a:t>
          </a:r>
        </a:p>
      </dsp:txBody>
      <dsp:txXfrm>
        <a:off x="7239548" y="2914013"/>
        <a:ext cx="1665689" cy="807715"/>
      </dsp:txXfrm>
    </dsp:sp>
    <dsp:sp modelId="{D525E4AB-086E-8C4A-B77B-8B0EE98F6E04}">
      <dsp:nvSpPr>
        <dsp:cNvPr id="0" name=""/>
        <dsp:cNvSpPr/>
      </dsp:nvSpPr>
      <dsp:spPr>
        <a:xfrm>
          <a:off x="8930367" y="3312169"/>
          <a:ext cx="686379" cy="11403"/>
        </a:xfrm>
        <a:custGeom>
          <a:avLst/>
          <a:gdLst/>
          <a:ahLst/>
          <a:cxnLst/>
          <a:rect l="0" t="0" r="0" b="0"/>
          <a:pathLst>
            <a:path>
              <a:moveTo>
                <a:pt x="0" y="5701"/>
              </a:moveTo>
              <a:lnTo>
                <a:pt x="686379"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9256397" y="3300711"/>
        <a:ext cx="34318" cy="34318"/>
      </dsp:txXfrm>
    </dsp:sp>
    <dsp:sp modelId="{5D0A06B2-9C2F-594D-AD60-7BF60A80574E}">
      <dsp:nvSpPr>
        <dsp:cNvPr id="0" name=""/>
        <dsp:cNvSpPr/>
      </dsp:nvSpPr>
      <dsp:spPr>
        <a:xfrm>
          <a:off x="9616746" y="288888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3 to 5 times the daily milk volume</a:t>
          </a:r>
        </a:p>
      </dsp:txBody>
      <dsp:txXfrm>
        <a:off x="9641875" y="2914013"/>
        <a:ext cx="1665689" cy="807715"/>
      </dsp:txXfrm>
    </dsp:sp>
    <dsp:sp modelId="{8C80A66C-4F01-704E-A276-A98A737FCB7B}">
      <dsp:nvSpPr>
        <dsp:cNvPr id="0" name=""/>
        <dsp:cNvSpPr/>
      </dsp:nvSpPr>
      <dsp:spPr>
        <a:xfrm>
          <a:off x="11332694" y="3312169"/>
          <a:ext cx="686379" cy="11403"/>
        </a:xfrm>
        <a:custGeom>
          <a:avLst/>
          <a:gdLst/>
          <a:ahLst/>
          <a:cxnLst/>
          <a:rect l="0" t="0" r="0" b="0"/>
          <a:pathLst>
            <a:path>
              <a:moveTo>
                <a:pt x="0" y="5701"/>
              </a:moveTo>
              <a:lnTo>
                <a:pt x="686379"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1658724" y="3300711"/>
        <a:ext cx="34318" cy="34318"/>
      </dsp:txXfrm>
    </dsp:sp>
    <dsp:sp modelId="{FB017A9F-915A-2A49-A7B9-835421672141}">
      <dsp:nvSpPr>
        <dsp:cNvPr id="0" name=""/>
        <dsp:cNvSpPr/>
      </dsp:nvSpPr>
      <dsp:spPr>
        <a:xfrm>
          <a:off x="12019073" y="288888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22-36% of total water use</a:t>
          </a:r>
        </a:p>
      </dsp:txBody>
      <dsp:txXfrm>
        <a:off x="12044202" y="2914013"/>
        <a:ext cx="1665689" cy="807715"/>
      </dsp:txXfrm>
    </dsp:sp>
    <dsp:sp modelId="{167FA8DC-94C6-AD4B-9DCF-D1F02888BC4C}">
      <dsp:nvSpPr>
        <dsp:cNvPr id="0" name=""/>
        <dsp:cNvSpPr/>
      </dsp:nvSpPr>
      <dsp:spPr>
        <a:xfrm rot="3310531">
          <a:off x="1500907" y="4298839"/>
          <a:ext cx="1201929" cy="11403"/>
        </a:xfrm>
        <a:custGeom>
          <a:avLst/>
          <a:gdLst/>
          <a:ahLst/>
          <a:cxnLst/>
          <a:rect l="0" t="0" r="0" b="0"/>
          <a:pathLst>
            <a:path>
              <a:moveTo>
                <a:pt x="0" y="5701"/>
              </a:moveTo>
              <a:lnTo>
                <a:pt x="1201929"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071824" y="4274493"/>
        <a:ext cx="60096" cy="60096"/>
      </dsp:txXfrm>
    </dsp:sp>
    <dsp:sp modelId="{587062AE-30DF-F544-84BE-0779A6B5A8BE}">
      <dsp:nvSpPr>
        <dsp:cNvPr id="0" name=""/>
        <dsp:cNvSpPr/>
      </dsp:nvSpPr>
      <dsp:spPr>
        <a:xfrm>
          <a:off x="2445061" y="4368889"/>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On the farm</a:t>
          </a:r>
        </a:p>
      </dsp:txBody>
      <dsp:txXfrm>
        <a:off x="2470190" y="4394018"/>
        <a:ext cx="1665689" cy="807715"/>
      </dsp:txXfrm>
    </dsp:sp>
    <dsp:sp modelId="{4B0984A2-B784-0B46-8AE6-689A0AB3ECE6}">
      <dsp:nvSpPr>
        <dsp:cNvPr id="0" name=""/>
        <dsp:cNvSpPr/>
      </dsp:nvSpPr>
      <dsp:spPr>
        <a:xfrm rot="19457599">
          <a:off x="4081560" y="4545506"/>
          <a:ext cx="845278" cy="11403"/>
        </a:xfrm>
        <a:custGeom>
          <a:avLst/>
          <a:gdLst/>
          <a:ahLst/>
          <a:cxnLst/>
          <a:rect l="0" t="0" r="0" b="0"/>
          <a:pathLst>
            <a:path>
              <a:moveTo>
                <a:pt x="0" y="5701"/>
              </a:moveTo>
              <a:lnTo>
                <a:pt x="845278"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83067" y="4530076"/>
        <a:ext cx="42263" cy="42263"/>
      </dsp:txXfrm>
    </dsp:sp>
    <dsp:sp modelId="{46E66110-2689-5443-B293-8680BF11405E}">
      <dsp:nvSpPr>
        <dsp:cNvPr id="0" name=""/>
        <dsp:cNvSpPr/>
      </dsp:nvSpPr>
      <dsp:spPr>
        <a:xfrm>
          <a:off x="4847389" y="387555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Fix leaks in pipes and tanks</a:t>
          </a:r>
        </a:p>
      </dsp:txBody>
      <dsp:txXfrm>
        <a:off x="4872518" y="3900683"/>
        <a:ext cx="1665689" cy="807715"/>
      </dsp:txXfrm>
    </dsp:sp>
    <dsp:sp modelId="{0F6E9C43-7ABA-044F-8E08-7D44657696F2}">
      <dsp:nvSpPr>
        <dsp:cNvPr id="0" name=""/>
        <dsp:cNvSpPr/>
      </dsp:nvSpPr>
      <dsp:spPr>
        <a:xfrm rot="2142401">
          <a:off x="4081560" y="5038841"/>
          <a:ext cx="845278" cy="11403"/>
        </a:xfrm>
        <a:custGeom>
          <a:avLst/>
          <a:gdLst/>
          <a:ahLst/>
          <a:cxnLst/>
          <a:rect l="0" t="0" r="0" b="0"/>
          <a:pathLst>
            <a:path>
              <a:moveTo>
                <a:pt x="0" y="5701"/>
              </a:moveTo>
              <a:lnTo>
                <a:pt x="845278"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83067" y="5023411"/>
        <a:ext cx="42263" cy="42263"/>
      </dsp:txXfrm>
    </dsp:sp>
    <dsp:sp modelId="{76567193-68DD-3F4C-98F9-85BF4BFC1B74}">
      <dsp:nvSpPr>
        <dsp:cNvPr id="0" name=""/>
        <dsp:cNvSpPr/>
      </dsp:nvSpPr>
      <dsp:spPr>
        <a:xfrm>
          <a:off x="4847389" y="486222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Decrease stock demand</a:t>
          </a:r>
        </a:p>
      </dsp:txBody>
      <dsp:txXfrm>
        <a:off x="4872518" y="4887353"/>
        <a:ext cx="1665689" cy="807715"/>
      </dsp:txXfrm>
    </dsp:sp>
    <dsp:sp modelId="{1E706F39-7D08-4048-AFBC-39000EA28762}">
      <dsp:nvSpPr>
        <dsp:cNvPr id="0" name=""/>
        <dsp:cNvSpPr/>
      </dsp:nvSpPr>
      <dsp:spPr>
        <a:xfrm>
          <a:off x="6563336" y="5285509"/>
          <a:ext cx="651082" cy="11403"/>
        </a:xfrm>
        <a:custGeom>
          <a:avLst/>
          <a:gdLst/>
          <a:ahLst/>
          <a:cxnLst/>
          <a:rect l="0" t="0" r="0" b="0"/>
          <a:pathLst>
            <a:path>
              <a:moveTo>
                <a:pt x="0" y="5701"/>
              </a:moveTo>
              <a:lnTo>
                <a:pt x="651082" y="5701"/>
              </a:lnTo>
            </a:path>
          </a:pathLst>
        </a:custGeom>
        <a:noFill/>
        <a:ln w="9525" cap="flat" cmpd="sng" algn="ctr">
          <a:solidFill>
            <a:srgbClr val="B8DDE1"/>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72600" y="5274934"/>
        <a:ext cx="32554" cy="32554"/>
      </dsp:txXfrm>
    </dsp:sp>
    <dsp:sp modelId="{EA3923CB-816C-5B4F-ADE6-8427E18EFA40}">
      <dsp:nvSpPr>
        <dsp:cNvPr id="0" name=""/>
        <dsp:cNvSpPr/>
      </dsp:nvSpPr>
      <dsp:spPr>
        <a:xfrm>
          <a:off x="7214419" y="4862224"/>
          <a:ext cx="1715947" cy="857973"/>
        </a:xfrm>
        <a:prstGeom prst="roundRect">
          <a:avLst>
            <a:gd name="adj" fmla="val 10000"/>
          </a:avLst>
        </a:prstGeom>
        <a:solidFill>
          <a:srgbClr val="B8DDE1"/>
        </a:solidFill>
        <a:ln w="9525" cap="flat" cmpd="sng" algn="ctr">
          <a:noFill/>
          <a:prstDash val="solid"/>
        </a:ln>
        <a:effectLst>
          <a:outerShdw blurRad="40000" dist="20000" dir="5400000" rotWithShape="0">
            <a:srgbClr val="000000">
              <a:alpha val="38000"/>
            </a:srgbClr>
          </a:outerShdw>
        </a:effectLst>
      </dsp:spPr>
      <dsp:style>
        <a:lnRef idx="1">
          <a:schemeClr val="accent5"/>
        </a:lnRef>
        <a:fillRef idx="2">
          <a:schemeClr val="accent5"/>
        </a:fillRef>
        <a:effectRef idx="1">
          <a:schemeClr val="accent5"/>
        </a:effectRef>
        <a:fontRef idx="minor">
          <a:schemeClr val="dk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rgbClr val="0C2340"/>
              </a:solidFill>
            </a:rPr>
            <a:t>Create shade in paddocks and at dairy shed</a:t>
          </a:r>
        </a:p>
      </dsp:txBody>
      <dsp:txXfrm>
        <a:off x="7239548" y="4887353"/>
        <a:ext cx="1665689" cy="807715"/>
      </dsp:txXfrm>
    </dsp:sp>
    <dsp:sp modelId="{6034AB56-2349-F641-824A-507C098FA0ED}">
      <dsp:nvSpPr>
        <dsp:cNvPr id="0" name=""/>
        <dsp:cNvSpPr/>
      </dsp:nvSpPr>
      <dsp:spPr>
        <a:xfrm>
          <a:off x="7437" y="8068902"/>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Increase your supply</a:t>
          </a:r>
        </a:p>
      </dsp:txBody>
      <dsp:txXfrm>
        <a:off x="32566" y="8094031"/>
        <a:ext cx="1665689" cy="807715"/>
      </dsp:txXfrm>
    </dsp:sp>
    <dsp:sp modelId="{3814EBBC-E436-4544-92E9-233E82DC41B4}">
      <dsp:nvSpPr>
        <dsp:cNvPr id="0" name=""/>
        <dsp:cNvSpPr/>
      </dsp:nvSpPr>
      <dsp:spPr>
        <a:xfrm rot="17500715">
          <a:off x="1137528" y="7628850"/>
          <a:ext cx="1858094" cy="11403"/>
        </a:xfrm>
        <a:custGeom>
          <a:avLst/>
          <a:gdLst/>
          <a:ahLst/>
          <a:cxnLst/>
          <a:rect l="0" t="0" r="0" b="0"/>
          <a:pathLst>
            <a:path>
              <a:moveTo>
                <a:pt x="0" y="5701"/>
              </a:moveTo>
              <a:lnTo>
                <a:pt x="1858094"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en-US" sz="600" kern="1200"/>
        </a:p>
      </dsp:txBody>
      <dsp:txXfrm>
        <a:off x="2020122" y="7588100"/>
        <a:ext cx="92904" cy="92904"/>
      </dsp:txXfrm>
    </dsp:sp>
    <dsp:sp modelId="{AB675FA0-0B41-F144-9876-B69D7190CD5F}">
      <dsp:nvSpPr>
        <dsp:cNvPr id="0" name=""/>
        <dsp:cNvSpPr/>
      </dsp:nvSpPr>
      <dsp:spPr>
        <a:xfrm>
          <a:off x="2409764" y="6342229"/>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Maximise rainfall capture </a:t>
          </a:r>
        </a:p>
      </dsp:txBody>
      <dsp:txXfrm>
        <a:off x="2434893" y="6367358"/>
        <a:ext cx="1665689" cy="807715"/>
      </dsp:txXfrm>
    </dsp:sp>
    <dsp:sp modelId="{FA25889E-0AEB-B345-9A39-630E7536F209}">
      <dsp:nvSpPr>
        <dsp:cNvPr id="0" name=""/>
        <dsp:cNvSpPr/>
      </dsp:nvSpPr>
      <dsp:spPr>
        <a:xfrm rot="19457599">
          <a:off x="4046263" y="6518847"/>
          <a:ext cx="845278" cy="11403"/>
        </a:xfrm>
        <a:custGeom>
          <a:avLst/>
          <a:gdLst/>
          <a:ahLst/>
          <a:cxnLst/>
          <a:rect l="0" t="0" r="0" b="0"/>
          <a:pathLst>
            <a:path>
              <a:moveTo>
                <a:pt x="0" y="5701"/>
              </a:moveTo>
              <a:lnTo>
                <a:pt x="845278"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47770" y="6503417"/>
        <a:ext cx="42263" cy="42263"/>
      </dsp:txXfrm>
    </dsp:sp>
    <dsp:sp modelId="{1C606BE6-7C1C-F349-8C95-8E4BF0BD2010}">
      <dsp:nvSpPr>
        <dsp:cNvPr id="0" name=""/>
        <dsp:cNvSpPr/>
      </dsp:nvSpPr>
      <dsp:spPr>
        <a:xfrm>
          <a:off x="4812091" y="584889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Dam water</a:t>
          </a:r>
        </a:p>
      </dsp:txBody>
      <dsp:txXfrm>
        <a:off x="4837220" y="5874023"/>
        <a:ext cx="1665689" cy="807715"/>
      </dsp:txXfrm>
    </dsp:sp>
    <dsp:sp modelId="{3E6138A5-3589-E143-83BF-C6DAF93B6309}">
      <dsp:nvSpPr>
        <dsp:cNvPr id="0" name=""/>
        <dsp:cNvSpPr/>
      </dsp:nvSpPr>
      <dsp:spPr>
        <a:xfrm rot="2142401">
          <a:off x="4046263" y="7012182"/>
          <a:ext cx="845278" cy="11403"/>
        </a:xfrm>
        <a:custGeom>
          <a:avLst/>
          <a:gdLst/>
          <a:ahLst/>
          <a:cxnLst/>
          <a:rect l="0" t="0" r="0" b="0"/>
          <a:pathLst>
            <a:path>
              <a:moveTo>
                <a:pt x="0" y="5701"/>
              </a:moveTo>
              <a:lnTo>
                <a:pt x="845278"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47770" y="6996752"/>
        <a:ext cx="42263" cy="42263"/>
      </dsp:txXfrm>
    </dsp:sp>
    <dsp:sp modelId="{C0395A09-1EC6-D641-B78D-020C6966F714}">
      <dsp:nvSpPr>
        <dsp:cNvPr id="0" name=""/>
        <dsp:cNvSpPr/>
      </dsp:nvSpPr>
      <dsp:spPr>
        <a:xfrm>
          <a:off x="4812091" y="683556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Tank water</a:t>
          </a:r>
        </a:p>
      </dsp:txBody>
      <dsp:txXfrm>
        <a:off x="4837220" y="6860693"/>
        <a:ext cx="1665689" cy="807715"/>
      </dsp:txXfrm>
    </dsp:sp>
    <dsp:sp modelId="{9E6C9AA9-FEDE-CE42-938F-F08C3D82DE65}">
      <dsp:nvSpPr>
        <dsp:cNvPr id="0" name=""/>
        <dsp:cNvSpPr/>
      </dsp:nvSpPr>
      <dsp:spPr>
        <a:xfrm>
          <a:off x="6528039" y="725884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54070" y="7247392"/>
        <a:ext cx="34318" cy="34318"/>
      </dsp:txXfrm>
    </dsp:sp>
    <dsp:sp modelId="{F6DE9F69-11C1-6041-B3A4-C0B03EE7E659}">
      <dsp:nvSpPr>
        <dsp:cNvPr id="0" name=""/>
        <dsp:cNvSpPr/>
      </dsp:nvSpPr>
      <dsp:spPr>
        <a:xfrm>
          <a:off x="7214419" y="683556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All rooves are connected to tanks</a:t>
          </a:r>
        </a:p>
      </dsp:txBody>
      <dsp:txXfrm>
        <a:off x="7239548" y="6860693"/>
        <a:ext cx="1665689" cy="807715"/>
      </dsp:txXfrm>
    </dsp:sp>
    <dsp:sp modelId="{A14F5086-4AC1-B045-8C1F-8A63C310A222}">
      <dsp:nvSpPr>
        <dsp:cNvPr id="0" name=""/>
        <dsp:cNvSpPr/>
      </dsp:nvSpPr>
      <dsp:spPr>
        <a:xfrm rot="20413970">
          <a:off x="1701896" y="8368853"/>
          <a:ext cx="729356" cy="11403"/>
        </a:xfrm>
        <a:custGeom>
          <a:avLst/>
          <a:gdLst/>
          <a:ahLst/>
          <a:cxnLst/>
          <a:rect l="0" t="0" r="0" b="0"/>
          <a:pathLst>
            <a:path>
              <a:moveTo>
                <a:pt x="0" y="5701"/>
              </a:moveTo>
              <a:lnTo>
                <a:pt x="729356"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048341" y="8356321"/>
        <a:ext cx="36467" cy="36467"/>
      </dsp:txXfrm>
    </dsp:sp>
    <dsp:sp modelId="{888D193D-6261-C54C-ACE9-F328DD2DCE26}">
      <dsp:nvSpPr>
        <dsp:cNvPr id="0" name=""/>
        <dsp:cNvSpPr/>
      </dsp:nvSpPr>
      <dsp:spPr>
        <a:xfrm>
          <a:off x="2409764" y="782223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Increase on-farm storage (dams)</a:t>
          </a:r>
        </a:p>
      </dsp:txBody>
      <dsp:txXfrm>
        <a:off x="2434893" y="7847363"/>
        <a:ext cx="1665689" cy="807715"/>
      </dsp:txXfrm>
    </dsp:sp>
    <dsp:sp modelId="{C54F2A7F-D365-B94A-B05C-4AFAAB05FE4E}">
      <dsp:nvSpPr>
        <dsp:cNvPr id="0" name=""/>
        <dsp:cNvSpPr/>
      </dsp:nvSpPr>
      <dsp:spPr>
        <a:xfrm>
          <a:off x="4125712" y="824551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51742" y="8234062"/>
        <a:ext cx="34318" cy="34318"/>
      </dsp:txXfrm>
    </dsp:sp>
    <dsp:sp modelId="{3596F880-8807-D44C-B746-0CDE689CE370}">
      <dsp:nvSpPr>
        <dsp:cNvPr id="0" name=""/>
        <dsp:cNvSpPr/>
      </dsp:nvSpPr>
      <dsp:spPr>
        <a:xfrm>
          <a:off x="4812091" y="782223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Expand existing dam(s) or create new</a:t>
          </a:r>
        </a:p>
      </dsp:txBody>
      <dsp:txXfrm>
        <a:off x="4837220" y="7847363"/>
        <a:ext cx="1665689" cy="807715"/>
      </dsp:txXfrm>
    </dsp:sp>
    <dsp:sp modelId="{73CF7725-B0F2-4640-85B6-201CD38C44B0}">
      <dsp:nvSpPr>
        <dsp:cNvPr id="0" name=""/>
        <dsp:cNvSpPr/>
      </dsp:nvSpPr>
      <dsp:spPr>
        <a:xfrm>
          <a:off x="6528039" y="824551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54070" y="8234062"/>
        <a:ext cx="34318" cy="34318"/>
      </dsp:txXfrm>
    </dsp:sp>
    <dsp:sp modelId="{8044C4C1-1659-C64B-AA04-AA9A9B131246}">
      <dsp:nvSpPr>
        <dsp:cNvPr id="0" name=""/>
        <dsp:cNvSpPr/>
      </dsp:nvSpPr>
      <dsp:spPr>
        <a:xfrm>
          <a:off x="7214419" y="782223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Contact local water authority: dam construction and licencing</a:t>
          </a:r>
        </a:p>
      </dsp:txBody>
      <dsp:txXfrm>
        <a:off x="7239548" y="7847363"/>
        <a:ext cx="1665689" cy="807715"/>
      </dsp:txXfrm>
    </dsp:sp>
    <dsp:sp modelId="{65228E7B-CE35-3343-8D54-A2CA382F83E3}">
      <dsp:nvSpPr>
        <dsp:cNvPr id="0" name=""/>
        <dsp:cNvSpPr/>
      </dsp:nvSpPr>
      <dsp:spPr>
        <a:xfrm rot="2829178">
          <a:off x="1561916" y="8862188"/>
          <a:ext cx="1009316" cy="11403"/>
        </a:xfrm>
        <a:custGeom>
          <a:avLst/>
          <a:gdLst/>
          <a:ahLst/>
          <a:cxnLst/>
          <a:rect l="0" t="0" r="0" b="0"/>
          <a:pathLst>
            <a:path>
              <a:moveTo>
                <a:pt x="0" y="5701"/>
              </a:moveTo>
              <a:lnTo>
                <a:pt x="1009316"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041342" y="8842657"/>
        <a:ext cx="50465" cy="50465"/>
      </dsp:txXfrm>
    </dsp:sp>
    <dsp:sp modelId="{FCF7823D-6EB3-EA4A-B32E-5098DE0ED812}">
      <dsp:nvSpPr>
        <dsp:cNvPr id="0" name=""/>
        <dsp:cNvSpPr/>
      </dsp:nvSpPr>
      <dsp:spPr>
        <a:xfrm>
          <a:off x="2409764" y="880890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Surface water</a:t>
          </a:r>
        </a:p>
      </dsp:txBody>
      <dsp:txXfrm>
        <a:off x="2434893" y="8834033"/>
        <a:ext cx="1665689" cy="807715"/>
      </dsp:txXfrm>
    </dsp:sp>
    <dsp:sp modelId="{562C63A3-7BDE-2241-9CF0-302F6E1459E3}">
      <dsp:nvSpPr>
        <dsp:cNvPr id="0" name=""/>
        <dsp:cNvSpPr/>
      </dsp:nvSpPr>
      <dsp:spPr>
        <a:xfrm>
          <a:off x="4125712" y="923218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51742" y="9220732"/>
        <a:ext cx="34318" cy="34318"/>
      </dsp:txXfrm>
    </dsp:sp>
    <dsp:sp modelId="{62B5C567-5E6C-7B43-9AB6-E98803D3E772}">
      <dsp:nvSpPr>
        <dsp:cNvPr id="0" name=""/>
        <dsp:cNvSpPr/>
      </dsp:nvSpPr>
      <dsp:spPr>
        <a:xfrm>
          <a:off x="4812091" y="880890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Pump from a local waterway</a:t>
          </a:r>
        </a:p>
      </dsp:txBody>
      <dsp:txXfrm>
        <a:off x="4837220" y="8834033"/>
        <a:ext cx="1665689" cy="807715"/>
      </dsp:txXfrm>
    </dsp:sp>
    <dsp:sp modelId="{10F7DD94-04ED-0B4A-817C-8C8511EA254E}">
      <dsp:nvSpPr>
        <dsp:cNvPr id="0" name=""/>
        <dsp:cNvSpPr/>
      </dsp:nvSpPr>
      <dsp:spPr>
        <a:xfrm>
          <a:off x="6528039" y="923218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54070" y="9220732"/>
        <a:ext cx="34318" cy="34318"/>
      </dsp:txXfrm>
    </dsp:sp>
    <dsp:sp modelId="{697F79A3-63DB-A949-9C35-FF149B0D2911}">
      <dsp:nvSpPr>
        <dsp:cNvPr id="0" name=""/>
        <dsp:cNvSpPr/>
      </dsp:nvSpPr>
      <dsp:spPr>
        <a:xfrm>
          <a:off x="7214419" y="880890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Contact local water authority: pumping rights and licences </a:t>
          </a:r>
        </a:p>
      </dsp:txBody>
      <dsp:txXfrm>
        <a:off x="7239548" y="8834033"/>
        <a:ext cx="1665689" cy="807715"/>
      </dsp:txXfrm>
    </dsp:sp>
    <dsp:sp modelId="{99B71761-95EB-6F4E-B1A9-E6FC52DEAEC0}">
      <dsp:nvSpPr>
        <dsp:cNvPr id="0" name=""/>
        <dsp:cNvSpPr/>
      </dsp:nvSpPr>
      <dsp:spPr>
        <a:xfrm rot="4099285">
          <a:off x="1137528" y="9355523"/>
          <a:ext cx="1858094" cy="11403"/>
        </a:xfrm>
        <a:custGeom>
          <a:avLst/>
          <a:gdLst/>
          <a:ahLst/>
          <a:cxnLst/>
          <a:rect l="0" t="0" r="0" b="0"/>
          <a:pathLst>
            <a:path>
              <a:moveTo>
                <a:pt x="0" y="5701"/>
              </a:moveTo>
              <a:lnTo>
                <a:pt x="1858094"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en-US" sz="600" kern="1200"/>
        </a:p>
      </dsp:txBody>
      <dsp:txXfrm>
        <a:off x="2020122" y="9314773"/>
        <a:ext cx="92904" cy="92904"/>
      </dsp:txXfrm>
    </dsp:sp>
    <dsp:sp modelId="{8AEAC5FD-C2E6-234A-B931-217C5A9C2234}">
      <dsp:nvSpPr>
        <dsp:cNvPr id="0" name=""/>
        <dsp:cNvSpPr/>
      </dsp:nvSpPr>
      <dsp:spPr>
        <a:xfrm>
          <a:off x="2409764" y="979557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Groundwater or bore water</a:t>
          </a:r>
        </a:p>
      </dsp:txBody>
      <dsp:txXfrm>
        <a:off x="2434893" y="9820703"/>
        <a:ext cx="1665689" cy="807715"/>
      </dsp:txXfrm>
    </dsp:sp>
    <dsp:sp modelId="{B9D96927-92B5-6049-9CDE-6D814851483F}">
      <dsp:nvSpPr>
        <dsp:cNvPr id="0" name=""/>
        <dsp:cNvSpPr/>
      </dsp:nvSpPr>
      <dsp:spPr>
        <a:xfrm>
          <a:off x="4125712" y="1021885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451742" y="10207402"/>
        <a:ext cx="34318" cy="34318"/>
      </dsp:txXfrm>
    </dsp:sp>
    <dsp:sp modelId="{0C129DAA-FBB9-C84E-9807-5E68A9A54899}">
      <dsp:nvSpPr>
        <dsp:cNvPr id="0" name=""/>
        <dsp:cNvSpPr/>
      </dsp:nvSpPr>
      <dsp:spPr>
        <a:xfrm>
          <a:off x="4812091" y="979557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Determine whether there is usable bore water locally</a:t>
          </a:r>
        </a:p>
      </dsp:txBody>
      <dsp:txXfrm>
        <a:off x="4837220" y="9820703"/>
        <a:ext cx="1665689" cy="807715"/>
      </dsp:txXfrm>
    </dsp:sp>
    <dsp:sp modelId="{CA27701A-5630-CF4A-ACD0-597A36F8FB47}">
      <dsp:nvSpPr>
        <dsp:cNvPr id="0" name=""/>
        <dsp:cNvSpPr/>
      </dsp:nvSpPr>
      <dsp:spPr>
        <a:xfrm>
          <a:off x="6528039" y="1021885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854070" y="10207402"/>
        <a:ext cx="34318" cy="34318"/>
      </dsp:txXfrm>
    </dsp:sp>
    <dsp:sp modelId="{C1A99A94-008F-1445-92F2-A381C05F1815}">
      <dsp:nvSpPr>
        <dsp:cNvPr id="0" name=""/>
        <dsp:cNvSpPr/>
      </dsp:nvSpPr>
      <dsp:spPr>
        <a:xfrm>
          <a:off x="7214419" y="979557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Contact local water authority: bore water licencing</a:t>
          </a:r>
        </a:p>
      </dsp:txBody>
      <dsp:txXfrm>
        <a:off x="7239548" y="9820703"/>
        <a:ext cx="1665689" cy="807715"/>
      </dsp:txXfrm>
    </dsp:sp>
    <dsp:sp modelId="{8B3E08D3-F01B-EB44-99D9-BC8A20998442}">
      <dsp:nvSpPr>
        <dsp:cNvPr id="0" name=""/>
        <dsp:cNvSpPr/>
      </dsp:nvSpPr>
      <dsp:spPr>
        <a:xfrm>
          <a:off x="7437" y="1078224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Manage water quality</a:t>
          </a:r>
        </a:p>
      </dsp:txBody>
      <dsp:txXfrm>
        <a:off x="32566" y="10807373"/>
        <a:ext cx="1665689" cy="807715"/>
      </dsp:txXfrm>
    </dsp:sp>
    <dsp:sp modelId="{A10BA9D3-60F4-C14F-AB76-C43582421613}">
      <dsp:nvSpPr>
        <dsp:cNvPr id="0" name=""/>
        <dsp:cNvSpPr/>
      </dsp:nvSpPr>
      <dsp:spPr>
        <a:xfrm>
          <a:off x="1723385" y="11205529"/>
          <a:ext cx="686379" cy="11403"/>
        </a:xfrm>
        <a:custGeom>
          <a:avLst/>
          <a:gdLst/>
          <a:ahLst/>
          <a:cxnLst/>
          <a:rect l="0" t="0" r="0" b="0"/>
          <a:pathLst>
            <a:path>
              <a:moveTo>
                <a:pt x="0" y="5701"/>
              </a:moveTo>
              <a:lnTo>
                <a:pt x="686379" y="5701"/>
              </a:lnTo>
            </a:path>
          </a:pathLst>
        </a:custGeom>
        <a:noFill/>
        <a:ln w="9525" cap="flat" cmpd="sng" algn="ctr">
          <a:solidFill>
            <a:srgbClr val="0C2340"/>
          </a:solidFill>
          <a:prstDash val="solid"/>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049415" y="11194072"/>
        <a:ext cx="34318" cy="34318"/>
      </dsp:txXfrm>
    </dsp:sp>
    <dsp:sp modelId="{61321CE4-4208-D947-BD3E-52DAC7B6EA55}">
      <dsp:nvSpPr>
        <dsp:cNvPr id="0" name=""/>
        <dsp:cNvSpPr/>
      </dsp:nvSpPr>
      <dsp:spPr>
        <a:xfrm>
          <a:off x="2409764" y="10782244"/>
          <a:ext cx="1715947" cy="857973"/>
        </a:xfrm>
        <a:prstGeom prst="roundRect">
          <a:avLst>
            <a:gd name="adj" fmla="val 10000"/>
          </a:avLst>
        </a:prstGeom>
        <a:solidFill>
          <a:srgbClr val="0C23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t>Farm water quality and treatment </a:t>
          </a:r>
        </a:p>
      </dsp:txBody>
      <dsp:txXfrm>
        <a:off x="2434893" y="10807373"/>
        <a:ext cx="1665689" cy="80771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arm data'!A1"/><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Days of water GRAPH'!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Options!A1"/><Relationship Id="rId2" Type="http://schemas.openxmlformats.org/officeDocument/2006/relationships/hyperlink" Target="#'Farm data'!A1"/><Relationship Id="rId1" Type="http://schemas.openxmlformats.org/officeDocument/2006/relationships/chart" Target="../charts/chart1.xml"/><Relationship Id="rId6" Type="http://schemas.openxmlformats.org/officeDocument/2006/relationships/chart" Target="../charts/chart2.xml"/><Relationship Id="rId5" Type="http://schemas.openxmlformats.org/officeDocument/2006/relationships/image" Target="../media/image7.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QuickStyle" Target="../diagrams/quickStyle1.xml"/><Relationship Id="rId7" Type="http://schemas.openxmlformats.org/officeDocument/2006/relationships/hyperlink" Target="#'Days of water GRAPH'!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Resources!A1"/><Relationship Id="rId5" Type="http://schemas.microsoft.com/office/2007/relationships/diagramDrawing" Target="../diagrams/drawing1.xml"/><Relationship Id="rId10" Type="http://schemas.openxmlformats.org/officeDocument/2006/relationships/image" Target="../media/image9.png"/><Relationship Id="rId4" Type="http://schemas.openxmlformats.org/officeDocument/2006/relationships/diagramColors" Target="../diagrams/colors1.xml"/><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ptions!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157156</xdr:colOff>
      <xdr:row>32</xdr:row>
      <xdr:rowOff>10668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0" y="0"/>
          <a:ext cx="5603215" cy="5030903"/>
          <a:chOff x="584200" y="457200"/>
          <a:chExt cx="7595408" cy="4886960"/>
        </a:xfrm>
      </xdr:grpSpPr>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84200" y="457200"/>
            <a:ext cx="7353300" cy="4724400"/>
          </a:xfrm>
          <a:prstGeom prst="rect">
            <a:avLst/>
          </a:prstGeom>
          <a:solidFill>
            <a:srgbClr val="B8DDE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wrap="square" lIns="108000" rtlCol="0" anchor="t">
            <a:noAutofit/>
          </a:bodyPr>
          <a:lstStyle/>
          <a:p>
            <a:r>
              <a:rPr lang="en-US" sz="1600" b="1" u="sng">
                <a:solidFill>
                  <a:srgbClr val="0C2340"/>
                </a:solidFill>
              </a:rPr>
              <a:t>STOCK WATER SUPPLY RISK ASSESSMENT TOOL</a:t>
            </a:r>
          </a:p>
          <a:p>
            <a:endParaRPr lang="en-US" sz="1400" u="sng" baseline="0">
              <a:solidFill>
                <a:srgbClr val="0C2340"/>
              </a:solidFill>
            </a:endParaRPr>
          </a:p>
          <a:p>
            <a:r>
              <a:rPr lang="en-US" sz="1400" u="none" baseline="0">
                <a:solidFill>
                  <a:srgbClr val="0C2340"/>
                </a:solidFill>
              </a:rPr>
              <a:t>This tool has been created to help you assess your risk of running short of stock water at key times of the year. The tool has been designed to only take 10 - 15 minutes and to use data you are likely to readily know.</a:t>
            </a:r>
          </a:p>
          <a:p>
            <a:endParaRPr lang="en-US" sz="1400" u="none" baseline="0">
              <a:solidFill>
                <a:srgbClr val="0C2340"/>
              </a:solidFill>
            </a:endParaRPr>
          </a:p>
          <a:p>
            <a:r>
              <a:rPr lang="en-US" sz="1400" u="none" baseline="0">
                <a:solidFill>
                  <a:srgbClr val="0C2340"/>
                </a:solidFill>
              </a:rPr>
              <a:t>You will be asked to enter simple data on: </a:t>
            </a:r>
          </a:p>
          <a:p>
            <a:r>
              <a:rPr lang="en-US" sz="1400" u="none" baseline="0">
                <a:solidFill>
                  <a:srgbClr val="0C2340"/>
                </a:solidFill>
              </a:rPr>
              <a:t>1. Your herd size and milking shed (to calculate your water use)</a:t>
            </a:r>
          </a:p>
          <a:p>
            <a:r>
              <a:rPr lang="en-US" sz="1400" u="none" baseline="0">
                <a:solidFill>
                  <a:srgbClr val="0C2340"/>
                </a:solidFill>
              </a:rPr>
              <a:t>2. On-farm storage (dams and tanks)  </a:t>
            </a:r>
          </a:p>
          <a:p>
            <a:endParaRPr lang="en-US" sz="1400" u="none" baseline="0">
              <a:solidFill>
                <a:srgbClr val="0C2340"/>
              </a:solidFill>
            </a:endParaRPr>
          </a:p>
          <a:p>
            <a:r>
              <a:rPr lang="en-US" sz="1400" u="none" baseline="0">
                <a:solidFill>
                  <a:srgbClr val="0C2340"/>
                </a:solidFill>
              </a:rPr>
              <a:t>These data are used to estimate, from the first day of each month, how many days water supply you have available if there was no further effective rain for that month. </a:t>
            </a:r>
          </a:p>
          <a:p>
            <a:endParaRPr lang="en-US" sz="1400" u="none" baseline="0">
              <a:solidFill>
                <a:srgbClr val="0C2340"/>
              </a:solidFill>
            </a:endParaRPr>
          </a:p>
          <a:p>
            <a:r>
              <a:rPr lang="en-US" sz="1400" u="none" baseline="0">
                <a:solidFill>
                  <a:srgbClr val="0C2340"/>
                </a:solidFill>
              </a:rPr>
              <a:t>This estimate is only based on your on-farm storage and does not consider sources you may be able to access like springs, pumping from waterways, or bores. This tool will help you to see when these alternative supplies will be most important. It can also give you an indication of the amount of water that your farm requires from these sources. </a:t>
            </a:r>
          </a:p>
          <a:p>
            <a:endParaRPr lang="en-US" sz="1400" u="none" baseline="0">
              <a:solidFill>
                <a:srgbClr val="0C2340"/>
              </a:solidFill>
            </a:endParaRPr>
          </a:p>
          <a:p>
            <a:endParaRPr lang="en-US" sz="1400" u="none" baseline="0">
              <a:solidFill>
                <a:srgbClr val="0C2340"/>
              </a:solidFill>
            </a:endParaRPr>
          </a:p>
          <a:p>
            <a:r>
              <a:rPr lang="en-US" sz="1400" u="none" baseline="0">
                <a:solidFill>
                  <a:srgbClr val="0C2340"/>
                </a:solidFill>
              </a:rPr>
              <a:t>When you are ready, click on the button to enter your data:</a:t>
            </a:r>
          </a:p>
          <a:p>
            <a:endParaRPr lang="en-US" sz="1400" baseline="0">
              <a:solidFill>
                <a:srgbClr val="0C2340"/>
              </a:solidFill>
            </a:endParaRPr>
          </a:p>
          <a:p>
            <a:endParaRPr lang="en-US" sz="1400" baseline="0">
              <a:solidFill>
                <a:srgbClr val="0C2340"/>
              </a:solidFill>
            </a:endParaRPr>
          </a:p>
          <a:p>
            <a:endParaRPr lang="en-US" sz="1400" baseline="0">
              <a:solidFill>
                <a:srgbClr val="0C2340"/>
              </a:solidFill>
            </a:endParaRPr>
          </a:p>
          <a:p>
            <a:endParaRPr lang="en-US" sz="1400">
              <a:solidFill>
                <a:srgbClr val="0C2340"/>
              </a:solidFill>
            </a:endParaRPr>
          </a:p>
        </xdr:txBody>
      </xdr:sp>
      <xdr:sp macro="" textlink="">
        <xdr:nvSpPr>
          <xdr:cNvPr id="8" name="Rounded Rectangle 2">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5799628" y="4582160"/>
            <a:ext cx="2379980" cy="762000"/>
          </a:xfrm>
          <a:prstGeom prst="roundRect">
            <a:avLst/>
          </a:prstGeom>
          <a:solidFill>
            <a:srgbClr val="0C234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1800">
                <a:solidFill>
                  <a:schemeClr val="bg1"/>
                </a:solidFill>
              </a:rPr>
              <a:t>Enter your farm data</a:t>
            </a:r>
          </a:p>
        </xdr:txBody>
      </xdr:sp>
    </xdr:grpSp>
    <xdr:clientData/>
  </xdr:twoCellAnchor>
  <xdr:twoCellAnchor>
    <xdr:from>
      <xdr:col>9</xdr:col>
      <xdr:colOff>449580</xdr:colOff>
      <xdr:row>15</xdr:row>
      <xdr:rowOff>26671</xdr:rowOff>
    </xdr:from>
    <xdr:to>
      <xdr:col>16</xdr:col>
      <xdr:colOff>369794</xdr:colOff>
      <xdr:row>23</xdr:row>
      <xdr:rowOff>89648</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5895639" y="2379906"/>
          <a:ext cx="4156037" cy="1318036"/>
          <a:chOff x="6850380" y="1405890"/>
          <a:chExt cx="4773294" cy="1450974"/>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6850380" y="1405890"/>
            <a:ext cx="1450974" cy="1450974"/>
          </a:xfrm>
          <a:prstGeom prst="rect">
            <a:avLst/>
          </a:prstGeom>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a:stretch>
            <a:fillRect/>
          </a:stretch>
        </xdr:blipFill>
        <xdr:spPr>
          <a:xfrm>
            <a:off x="8511540" y="1405890"/>
            <a:ext cx="1450974" cy="1450974"/>
          </a:xfrm>
          <a:prstGeom prst="rect">
            <a:avLst/>
          </a:prstGeom>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
          <a:stretch>
            <a:fillRect/>
          </a:stretch>
        </xdr:blipFill>
        <xdr:spPr>
          <a:xfrm>
            <a:off x="10172700" y="1405890"/>
            <a:ext cx="1450974" cy="1450974"/>
          </a:xfrm>
          <a:prstGeom prst="rect">
            <a:avLst/>
          </a:prstGeom>
        </xdr:spPr>
      </xdr:pic>
    </xdr:grpSp>
    <xdr:clientData/>
  </xdr:twoCellAnchor>
  <xdr:twoCellAnchor editAs="oneCell">
    <xdr:from>
      <xdr:col>11</xdr:col>
      <xdr:colOff>152400</xdr:colOff>
      <xdr:row>0</xdr:row>
      <xdr:rowOff>76200</xdr:rowOff>
    </xdr:from>
    <xdr:to>
      <xdr:col>14</xdr:col>
      <xdr:colOff>434839</xdr:colOff>
      <xdr:row>9</xdr:row>
      <xdr:rowOff>120046</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031480" y="76200"/>
          <a:ext cx="2431279" cy="1484026"/>
        </a:xfrm>
        <a:prstGeom prst="rect">
          <a:avLst/>
        </a:prstGeom>
      </xdr:spPr>
    </xdr:pic>
    <xdr:clientData/>
  </xdr:twoCellAnchor>
  <xdr:oneCellAnchor>
    <xdr:from>
      <xdr:col>0</xdr:col>
      <xdr:colOff>33617</xdr:colOff>
      <xdr:row>33</xdr:row>
      <xdr:rowOff>89647</xdr:rowOff>
    </xdr:from>
    <xdr:ext cx="7558368" cy="95346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617" y="5451662"/>
          <a:ext cx="7558368" cy="95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i="0" u="none" strike="noStrike">
              <a:solidFill>
                <a:schemeClr val="tx1"/>
              </a:solidFill>
              <a:effectLst/>
              <a:latin typeface="+mn-lt"/>
              <a:ea typeface="+mn-ea"/>
              <a:cs typeface="+mn-cs"/>
            </a:rPr>
            <a:t>Disclaimer:</a:t>
          </a:r>
          <a:r>
            <a:rPr lang="en-AU"/>
            <a:t> </a:t>
          </a:r>
        </a:p>
        <a:p>
          <a:r>
            <a:rPr lang="en-AU" sz="1100" b="0" i="0" u="none" strike="noStrike">
              <a:solidFill>
                <a:schemeClr val="tx1"/>
              </a:solidFill>
              <a:effectLst/>
              <a:latin typeface="+mn-lt"/>
              <a:ea typeface="+mn-ea"/>
              <a:cs typeface="+mn-cs"/>
            </a:rPr>
            <a:t>This tool is published for your information. It is published with due care and attention to accuracy, but Dairy Australia makes no warranty with regard to the accuracy and reliability of the information provided, and accepts no responsibility for loss arising in any way from or in connection with errors or omissions in any information, advice or use of the information. The tool is a guide only and professional advice should be sought regarding your specific circumstances.  </a:t>
          </a:r>
          <a:r>
            <a:rPr lang="en-AU"/>
            <a:t> </a:t>
          </a:r>
          <a:endParaRPr lang="en-AU"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12700</xdr:colOff>
      <xdr:row>74</xdr:row>
      <xdr:rowOff>50800</xdr:rowOff>
    </xdr:from>
    <xdr:to>
      <xdr:col>10</xdr:col>
      <xdr:colOff>215900</xdr:colOff>
      <xdr:row>79</xdr:row>
      <xdr:rowOff>127000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829300" y="13843000"/>
          <a:ext cx="2679700" cy="838200"/>
        </a:xfrm>
        <a:prstGeom prst="roundRect">
          <a:avLst/>
        </a:prstGeom>
        <a:solidFill>
          <a:srgbClr val="B8DDE1"/>
        </a:solidFill>
        <a:ln>
          <a:noFill/>
        </a:ln>
        <a:scene3d>
          <a:camera prst="orthographicFront"/>
          <a:lightRig rig="threePt" dir="t"/>
        </a:scene3d>
        <a:sp3d>
          <a:bevelT w="165100" prst="coolSlant"/>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US" sz="1600">
              <a:solidFill>
                <a:srgbClr val="0C2340"/>
              </a:solidFill>
            </a:rPr>
            <a:t>Go to days of water</a:t>
          </a:r>
          <a:r>
            <a:rPr lang="en-US" sz="1600" baseline="0">
              <a:solidFill>
                <a:srgbClr val="0C2340"/>
              </a:solidFill>
            </a:rPr>
            <a:t> graph</a:t>
          </a:r>
          <a:endParaRPr lang="en-US" sz="1600">
            <a:solidFill>
              <a:srgbClr val="0C2340"/>
            </a:solidFill>
          </a:endParaRPr>
        </a:p>
      </xdr:txBody>
    </xdr:sp>
    <xdr:clientData/>
  </xdr:twoCellAnchor>
  <xdr:twoCellAnchor>
    <xdr:from>
      <xdr:col>5</xdr:col>
      <xdr:colOff>0</xdr:colOff>
      <xdr:row>11</xdr:row>
      <xdr:rowOff>166793</xdr:rowOff>
    </xdr:from>
    <xdr:to>
      <xdr:col>10</xdr:col>
      <xdr:colOff>20320</xdr:colOff>
      <xdr:row>16</xdr:row>
      <xdr:rowOff>190499</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4038600" y="2890943"/>
          <a:ext cx="3973195" cy="2062056"/>
          <a:chOff x="4199328" y="2018102"/>
          <a:chExt cx="4111552" cy="1309986"/>
        </a:xfrm>
      </xdr:grpSpPr>
      <xdr:cxnSp macro="">
        <xdr:nvCxnSpPr>
          <xdr:cNvPr id="5" name="Elbow Connector 4">
            <a:extLst>
              <a:ext uri="{FF2B5EF4-FFF2-40B4-BE49-F238E27FC236}">
                <a16:creationId xmlns:a16="http://schemas.microsoft.com/office/drawing/2014/main" id="{00000000-0008-0000-0100-000005000000}"/>
              </a:ext>
            </a:extLst>
          </xdr:cNvPr>
          <xdr:cNvCxnSpPr/>
        </xdr:nvCxnSpPr>
        <xdr:spPr>
          <a:xfrm flipV="1">
            <a:off x="4199328" y="2345771"/>
            <a:ext cx="4111552" cy="982317"/>
          </a:xfrm>
          <a:prstGeom prst="bentConnector3">
            <a:avLst>
              <a:gd name="adj1" fmla="val 1896"/>
            </a:avLst>
          </a:prstGeom>
          <a:ln w="38100" cmpd="sng">
            <a:solidFill>
              <a:srgbClr val="0C2340"/>
            </a:solidFill>
            <a:tailEnd type="arrow"/>
          </a:ln>
        </xdr:spPr>
        <xdr:style>
          <a:lnRef idx="2">
            <a:schemeClr val="accent6"/>
          </a:lnRef>
          <a:fillRef idx="0">
            <a:schemeClr val="accent6"/>
          </a:fillRef>
          <a:effectRef idx="1">
            <a:schemeClr val="accent6"/>
          </a:effectRef>
          <a:fontRef idx="minor">
            <a:schemeClr val="tx1"/>
          </a:fontRef>
        </xdr:style>
      </xdr:cxnSp>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431264" y="2018102"/>
            <a:ext cx="3642782" cy="269605"/>
          </a:xfrm>
          <a:prstGeom prst="rect">
            <a:avLst/>
          </a:prstGeom>
          <a:solidFill>
            <a:srgbClr val="0C234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noAutofit/>
          </a:bodyPr>
          <a:lstStyle/>
          <a:p>
            <a:r>
              <a:rPr lang="en-US" sz="1100" b="1">
                <a:solidFill>
                  <a:schemeClr val="bg1"/>
                </a:solidFill>
              </a:rPr>
              <a:t>Select</a:t>
            </a:r>
            <a:r>
              <a:rPr lang="en-US" sz="1100" b="1" baseline="0">
                <a:solidFill>
                  <a:schemeClr val="bg1"/>
                </a:solidFill>
              </a:rPr>
              <a:t> the daily water use based on your shed and herd size</a:t>
            </a:r>
            <a:endParaRPr lang="en-US" sz="1100" b="1">
              <a:solidFill>
                <a:schemeClr val="bg1"/>
              </a:solidFill>
            </a:endParaRPr>
          </a:p>
        </xdr:txBody>
      </xdr:sp>
    </xdr:grpSp>
    <xdr:clientData/>
  </xdr:twoCellAnchor>
  <xdr:twoCellAnchor editAs="oneCell">
    <xdr:from>
      <xdr:col>5</xdr:col>
      <xdr:colOff>388620</xdr:colOff>
      <xdr:row>5</xdr:row>
      <xdr:rowOff>121920</xdr:rowOff>
    </xdr:from>
    <xdr:to>
      <xdr:col>6</xdr:col>
      <xdr:colOff>637733</xdr:colOff>
      <xdr:row>10</xdr:row>
      <xdr:rowOff>155574</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stretch>
          <a:fillRect/>
        </a:stretch>
      </xdr:blipFill>
      <xdr:spPr>
        <a:xfrm>
          <a:off x="4427220" y="1402080"/>
          <a:ext cx="1308293" cy="1313814"/>
        </a:xfrm>
        <a:prstGeom prst="rect">
          <a:avLst/>
        </a:prstGeom>
      </xdr:spPr>
    </xdr:pic>
    <xdr:clientData/>
  </xdr:twoCellAnchor>
  <xdr:twoCellAnchor editAs="oneCell">
    <xdr:from>
      <xdr:col>7</xdr:col>
      <xdr:colOff>274320</xdr:colOff>
      <xdr:row>14</xdr:row>
      <xdr:rowOff>22860</xdr:rowOff>
    </xdr:from>
    <xdr:to>
      <xdr:col>9</xdr:col>
      <xdr:colOff>115569</xdr:colOff>
      <xdr:row>17</xdr:row>
      <xdr:rowOff>168909</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a:stretch>
          <a:fillRect/>
        </a:stretch>
      </xdr:blipFill>
      <xdr:spPr>
        <a:xfrm>
          <a:off x="6096000" y="3939540"/>
          <a:ext cx="1289049" cy="1289049"/>
        </a:xfrm>
        <a:prstGeom prst="rect">
          <a:avLst/>
        </a:prstGeom>
      </xdr:spPr>
    </xdr:pic>
    <xdr:clientData/>
  </xdr:twoCellAnchor>
  <xdr:twoCellAnchor editAs="oneCell">
    <xdr:from>
      <xdr:col>10</xdr:col>
      <xdr:colOff>434340</xdr:colOff>
      <xdr:row>0</xdr:row>
      <xdr:rowOff>76200</xdr:rowOff>
    </xdr:from>
    <xdr:to>
      <xdr:col>13</xdr:col>
      <xdr:colOff>520564</xdr:colOff>
      <xdr:row>5</xdr:row>
      <xdr:rowOff>297211</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427720" y="76200"/>
          <a:ext cx="2425564" cy="15011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4700906" y="1571625"/>
    <xdr:ext cx="9722896" cy="614680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243896</xdr:colOff>
      <xdr:row>0</xdr:row>
      <xdr:rowOff>121920</xdr:rowOff>
    </xdr:from>
    <xdr:to>
      <xdr:col>6</xdr:col>
      <xdr:colOff>152399</xdr:colOff>
      <xdr:row>43</xdr:row>
      <xdr:rowOff>114300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43896" y="121920"/>
          <a:ext cx="4251903" cy="7136130"/>
        </a:xfrm>
        <a:prstGeom prst="rect">
          <a:avLst/>
        </a:prstGeom>
        <a:solidFill>
          <a:srgbClr val="EEEEED"/>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lang="en-US" sz="1400" b="1" u="sng">
              <a:solidFill>
                <a:srgbClr val="0C2340"/>
              </a:solidFill>
            </a:rPr>
            <a:t>Results for your farm: </a:t>
          </a:r>
        </a:p>
        <a:p>
          <a:r>
            <a:rPr lang="en-US" sz="1400">
              <a:solidFill>
                <a:srgbClr val="0C2340"/>
              </a:solidFill>
            </a:rPr>
            <a:t>The table above the graph summarises your water storage and use. The graph shows the</a:t>
          </a:r>
          <a:r>
            <a:rPr lang="en-US" sz="1400" baseline="0">
              <a:solidFill>
                <a:srgbClr val="0C2340"/>
              </a:solidFill>
            </a:rPr>
            <a:t> number of days of water you have in storage on the FIRST day of each month, when you start the month at different storage levels:</a:t>
          </a:r>
        </a:p>
        <a:p>
          <a:endParaRPr lang="en-US" sz="1400" baseline="0">
            <a:solidFill>
              <a:srgbClr val="0C2340"/>
            </a:solidFill>
          </a:endParaRPr>
        </a:p>
        <a:p>
          <a:r>
            <a:rPr lang="en-US" sz="1400" b="1" u="dbl" baseline="0">
              <a:solidFill>
                <a:srgbClr val="C3DC93"/>
              </a:solidFill>
              <a:effectLst>
                <a:outerShdw blurRad="50800" dist="38100" dir="2700000" algn="tl" rotWithShape="0">
                  <a:prstClr val="black">
                    <a:alpha val="54000"/>
                  </a:prstClr>
                </a:outerShdw>
              </a:effectLst>
            </a:rPr>
            <a:t>GREEN</a:t>
          </a:r>
          <a:r>
            <a:rPr lang="en-US" sz="1400" baseline="0">
              <a:solidFill>
                <a:srgbClr val="92D050"/>
              </a:solidFill>
            </a:rPr>
            <a:t> </a:t>
          </a:r>
          <a:r>
            <a:rPr lang="en-US" sz="1400" baseline="0">
              <a:solidFill>
                <a:srgbClr val="0C2340"/>
              </a:solidFill>
            </a:rPr>
            <a:t>columns - number of days of supply if all storages are </a:t>
          </a:r>
          <a:r>
            <a:rPr lang="en-US" sz="1400" b="1" baseline="0">
              <a:solidFill>
                <a:srgbClr val="0C2340"/>
              </a:solidFill>
            </a:rPr>
            <a:t>full</a:t>
          </a:r>
          <a:r>
            <a:rPr lang="en-US" sz="1400" baseline="0">
              <a:solidFill>
                <a:srgbClr val="0C2340"/>
              </a:solidFill>
            </a:rPr>
            <a:t> at the start of the month.</a:t>
          </a:r>
        </a:p>
        <a:p>
          <a:endParaRPr lang="en-US" sz="1400" baseline="0">
            <a:solidFill>
              <a:srgbClr val="0C2340"/>
            </a:solidFill>
          </a:endParaRPr>
        </a:p>
        <a:p>
          <a:r>
            <a:rPr lang="en-US" sz="1400" b="1" u="dbl" baseline="0">
              <a:solidFill>
                <a:srgbClr val="FBDB65"/>
              </a:solidFill>
              <a:effectLst>
                <a:outerShdw blurRad="50800" dist="38100" algn="l" rotWithShape="0">
                  <a:prstClr val="black">
                    <a:alpha val="40000"/>
                  </a:prstClr>
                </a:outerShdw>
              </a:effectLst>
            </a:rPr>
            <a:t>ORANGE</a:t>
          </a:r>
          <a:r>
            <a:rPr lang="en-US" sz="1400" b="0" u="none" baseline="0">
              <a:solidFill>
                <a:srgbClr val="0C2340"/>
              </a:solidFill>
            </a:rPr>
            <a:t> </a:t>
          </a:r>
          <a:r>
            <a:rPr lang="en-US" sz="1400" u="none" baseline="0">
              <a:solidFill>
                <a:srgbClr val="0C2340"/>
              </a:solidFill>
            </a:rPr>
            <a:t>columns</a:t>
          </a:r>
          <a:r>
            <a:rPr lang="en-US" sz="1400" baseline="0">
              <a:solidFill>
                <a:srgbClr val="0C2340"/>
              </a:solidFill>
            </a:rPr>
            <a:t> - number of days of supply if storages are at </a:t>
          </a:r>
          <a:r>
            <a:rPr lang="en-US" sz="1400" b="1" baseline="0">
              <a:solidFill>
                <a:srgbClr val="0C2340"/>
              </a:solidFill>
            </a:rPr>
            <a:t>75%</a:t>
          </a:r>
          <a:r>
            <a:rPr lang="en-US" sz="1400" baseline="0">
              <a:solidFill>
                <a:srgbClr val="0C2340"/>
              </a:solidFill>
            </a:rPr>
            <a:t> at the start of the month.</a:t>
          </a:r>
        </a:p>
        <a:p>
          <a:endParaRPr lang="en-US" sz="1400" baseline="0">
            <a:solidFill>
              <a:srgbClr val="0C2340"/>
            </a:solidFill>
          </a:endParaRPr>
        </a:p>
        <a:p>
          <a:r>
            <a:rPr lang="en-US" sz="1400" b="1" u="dbl" baseline="0">
              <a:solidFill>
                <a:srgbClr val="ECC3B2"/>
              </a:solidFill>
              <a:effectLst>
                <a:outerShdw blurRad="50800" dist="38100" dir="2700000" algn="tl" rotWithShape="0">
                  <a:prstClr val="black">
                    <a:alpha val="40000"/>
                  </a:prstClr>
                </a:outerShdw>
              </a:effectLst>
            </a:rPr>
            <a:t>RED</a:t>
          </a:r>
          <a:r>
            <a:rPr lang="en-US" sz="1400" baseline="0">
              <a:solidFill>
                <a:srgbClr val="0C2340"/>
              </a:solidFill>
            </a:rPr>
            <a:t> columns - number of days of supply if storages are at </a:t>
          </a:r>
          <a:r>
            <a:rPr lang="en-US" sz="1400" b="1" baseline="0">
              <a:solidFill>
                <a:srgbClr val="0C2340"/>
              </a:solidFill>
            </a:rPr>
            <a:t>50%</a:t>
          </a:r>
          <a:r>
            <a:rPr lang="en-US" sz="1400" baseline="0">
              <a:solidFill>
                <a:srgbClr val="0C2340"/>
              </a:solidFill>
            </a:rPr>
            <a:t> at the start of the month. </a:t>
          </a:r>
        </a:p>
        <a:p>
          <a:endParaRPr lang="en-US" sz="1400" baseline="0">
            <a:solidFill>
              <a:srgbClr val="0C2340"/>
            </a:solidFill>
          </a:endParaRPr>
        </a:p>
        <a:p>
          <a:r>
            <a:rPr lang="en-US" sz="1400" baseline="0">
              <a:solidFill>
                <a:srgbClr val="0C2340"/>
              </a:solidFill>
            </a:rPr>
            <a:t>This number is based on the assumption that there is no effective rainfall for that month. Usage varies month to month because of changes in stock water requirements according to season. </a:t>
          </a:r>
        </a:p>
        <a:p>
          <a:endParaRPr lang="en-US" sz="1400" baseline="0">
            <a:solidFill>
              <a:srgbClr val="0C2340"/>
            </a:solidFill>
          </a:endParaRPr>
        </a:p>
        <a:p>
          <a:r>
            <a:rPr lang="en-US" sz="1400" baseline="0">
              <a:solidFill>
                <a:srgbClr val="0C2340"/>
              </a:solidFill>
            </a:rPr>
            <a:t>The aim is to help you judge whether you are at risk of running short of stock water in any particular month. For example, if you have less than 30 days of water in storage at the start of any month, you are likely to need to draw on additional water supplies. </a:t>
          </a:r>
        </a:p>
        <a:p>
          <a:endParaRPr lang="en-US" sz="1400" baseline="0">
            <a:solidFill>
              <a:srgbClr val="0C2340"/>
            </a:solidFill>
          </a:endParaRPr>
        </a:p>
        <a:p>
          <a:r>
            <a:rPr lang="en-US" sz="1400" baseline="0">
              <a:solidFill>
                <a:srgbClr val="0C2340"/>
              </a:solidFill>
            </a:rPr>
            <a:t>You may already have alternative sources like springs, pumping from waterways or bores. If you do have access to these supplies, the information in this graph  gives you an indication when you might need to draw on those sources. </a:t>
          </a:r>
        </a:p>
      </xdr:txBody>
    </xdr:sp>
    <xdr:clientData/>
  </xdr:twoCellAnchor>
  <xdr:twoCellAnchor>
    <xdr:from>
      <xdr:col>0</xdr:col>
      <xdr:colOff>360045</xdr:colOff>
      <xdr:row>44</xdr:row>
      <xdr:rowOff>71166</xdr:rowOff>
    </xdr:from>
    <xdr:to>
      <xdr:col>3</xdr:col>
      <xdr:colOff>53458</xdr:colOff>
      <xdr:row>49</xdr:row>
      <xdr:rowOff>28847</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360045" y="7348266"/>
          <a:ext cx="1865113" cy="767306"/>
        </a:xfrm>
        <a:prstGeom prst="roundRect">
          <a:avLst/>
        </a:prstGeom>
        <a:solidFill>
          <a:srgbClr val="FBDB65"/>
        </a:solidFill>
        <a:ln>
          <a:noFill/>
        </a:ln>
        <a:scene3d>
          <a:camera prst="orthographicFront"/>
          <a:lightRig rig="threePt" dir="t"/>
        </a:scene3d>
        <a:sp3d>
          <a:bevelT/>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US" sz="1400">
              <a:solidFill>
                <a:srgbClr val="0C2340"/>
              </a:solidFill>
            </a:rPr>
            <a:t>Return to your farm data</a:t>
          </a:r>
        </a:p>
      </xdr:txBody>
    </xdr:sp>
    <xdr:clientData/>
  </xdr:twoCellAnchor>
  <xdr:twoCellAnchor>
    <xdr:from>
      <xdr:col>3</xdr:col>
      <xdr:colOff>132715</xdr:colOff>
      <xdr:row>44</xdr:row>
      <xdr:rowOff>66675</xdr:rowOff>
    </xdr:from>
    <xdr:to>
      <xdr:col>5</xdr:col>
      <xdr:colOff>549275</xdr:colOff>
      <xdr:row>49</xdr:row>
      <xdr:rowOff>4126</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200-000007000000}"/>
            </a:ext>
          </a:extLst>
        </xdr:cNvPr>
        <xdr:cNvSpPr/>
      </xdr:nvSpPr>
      <xdr:spPr>
        <a:xfrm>
          <a:off x="2304415" y="7343775"/>
          <a:ext cx="1864360" cy="747076"/>
        </a:xfrm>
        <a:prstGeom prst="roundRect">
          <a:avLst/>
        </a:prstGeom>
        <a:solidFill>
          <a:srgbClr val="C3DC93"/>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a:solidFill>
                <a:srgbClr val="0C2340"/>
              </a:solidFill>
            </a:rPr>
            <a:t>Water supply</a:t>
          </a:r>
          <a:r>
            <a:rPr lang="en-US" sz="1400" baseline="0">
              <a:solidFill>
                <a:srgbClr val="0C2340"/>
              </a:solidFill>
            </a:rPr>
            <a:t> &amp; management options</a:t>
          </a:r>
          <a:endParaRPr lang="en-US" sz="1400">
            <a:solidFill>
              <a:srgbClr val="0C2340"/>
            </a:solidFill>
          </a:endParaRPr>
        </a:p>
      </xdr:txBody>
    </xdr:sp>
    <xdr:clientData/>
  </xdr:twoCellAnchor>
  <xdr:twoCellAnchor editAs="oneCell">
    <xdr:from>
      <xdr:col>14</xdr:col>
      <xdr:colOff>200025</xdr:colOff>
      <xdr:row>0</xdr:row>
      <xdr:rowOff>9525</xdr:rowOff>
    </xdr:from>
    <xdr:to>
      <xdr:col>17</xdr:col>
      <xdr:colOff>457699</xdr:colOff>
      <xdr:row>8</xdr:row>
      <xdr:rowOff>30511</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1925300" y="9525"/>
          <a:ext cx="2429374" cy="1497361"/>
        </a:xfrm>
        <a:prstGeom prst="rect">
          <a:avLst/>
        </a:prstGeom>
      </xdr:spPr>
    </xdr:pic>
    <xdr:clientData/>
  </xdr:twoCellAnchor>
  <xdr:twoCellAnchor editAs="oneCell">
    <xdr:from>
      <xdr:col>10</xdr:col>
      <xdr:colOff>714375</xdr:colOff>
      <xdr:row>1</xdr:row>
      <xdr:rowOff>0</xdr:rowOff>
    </xdr:from>
    <xdr:to>
      <xdr:col>12</xdr:col>
      <xdr:colOff>542848</xdr:colOff>
      <xdr:row>7</xdr:row>
      <xdr:rowOff>145288</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5"/>
        <a:stretch>
          <a:fillRect/>
        </a:stretch>
      </xdr:blipFill>
      <xdr:spPr>
        <a:xfrm>
          <a:off x="9544050" y="161925"/>
          <a:ext cx="1276273" cy="1297813"/>
        </a:xfrm>
        <a:prstGeom prst="rect">
          <a:avLst/>
        </a:prstGeom>
      </xdr:spPr>
    </xdr:pic>
    <xdr:clientData/>
  </xdr:twoCellAnchor>
  <xdr:absoluteAnchor>
    <xdr:pos x="5248275" y="1962150"/>
    <xdr:ext cx="9722896" cy="6146800"/>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1</xdr:col>
      <xdr:colOff>101600</xdr:colOff>
      <xdr:row>20</xdr:row>
      <xdr:rowOff>145626</xdr:rowOff>
    </xdr:from>
    <xdr:to>
      <xdr:col>20</xdr:col>
      <xdr:colOff>270934</xdr:colOff>
      <xdr:row>104</xdr:row>
      <xdr:rowOff>86359</xdr:rowOff>
    </xdr:to>
    <xdr:graphicFrame macro="">
      <xdr:nvGraphicFramePr>
        <xdr:cNvPr id="2" name="Diagra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160867</xdr:colOff>
      <xdr:row>22</xdr:row>
      <xdr:rowOff>109220</xdr:rowOff>
    </xdr:from>
    <xdr:to>
      <xdr:col>20</xdr:col>
      <xdr:colOff>331894</xdr:colOff>
      <xdr:row>31</xdr:row>
      <xdr:rowOff>4868</xdr:rowOff>
    </xdr:to>
    <xdr:grpSp>
      <xdr:nvGrpSpPr>
        <xdr:cNvPr id="10" name="Group 9">
          <a:extLst>
            <a:ext uri="{FF2B5EF4-FFF2-40B4-BE49-F238E27FC236}">
              <a16:creationId xmlns:a16="http://schemas.microsoft.com/office/drawing/2014/main" id="{00000000-0008-0000-0300-00000A000000}"/>
            </a:ext>
          </a:extLst>
        </xdr:cNvPr>
        <xdr:cNvGrpSpPr/>
      </xdr:nvGrpSpPr>
      <xdr:grpSpPr>
        <a:xfrm>
          <a:off x="7685617" y="3701506"/>
          <a:ext cx="6661634" cy="1365219"/>
          <a:chOff x="8278707" y="1310640"/>
          <a:chExt cx="7577667" cy="1276773"/>
        </a:xfrm>
      </xdr:grpSpPr>
      <xdr:sp macro="" textlink="">
        <xdr:nvSpPr>
          <xdr:cNvPr id="3" name="Down Arrow Callout 2">
            <a:extLst>
              <a:ext uri="{FF2B5EF4-FFF2-40B4-BE49-F238E27FC236}">
                <a16:creationId xmlns:a16="http://schemas.microsoft.com/office/drawing/2014/main" id="{00000000-0008-0000-0300-000003000000}"/>
              </a:ext>
            </a:extLst>
          </xdr:cNvPr>
          <xdr:cNvSpPr/>
        </xdr:nvSpPr>
        <xdr:spPr>
          <a:xfrm>
            <a:off x="8278707" y="1310640"/>
            <a:ext cx="2052321" cy="1244600"/>
          </a:xfrm>
          <a:prstGeom prst="downArrowCallout">
            <a:avLst/>
          </a:prstGeom>
          <a:solidFill>
            <a:srgbClr val="EEEEED"/>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800">
                <a:solidFill>
                  <a:srgbClr val="0C2340"/>
                </a:solidFill>
              </a:rPr>
              <a:t>Options</a:t>
            </a:r>
          </a:p>
        </xdr:txBody>
      </xdr:sp>
      <xdr:sp macro="" textlink="">
        <xdr:nvSpPr>
          <xdr:cNvPr id="4" name="Down Arrow Callout 3">
            <a:extLst>
              <a:ext uri="{FF2B5EF4-FFF2-40B4-BE49-F238E27FC236}">
                <a16:creationId xmlns:a16="http://schemas.microsoft.com/office/drawing/2014/main" id="{00000000-0008-0000-0300-000004000000}"/>
              </a:ext>
            </a:extLst>
          </xdr:cNvPr>
          <xdr:cNvSpPr/>
        </xdr:nvSpPr>
        <xdr:spPr>
          <a:xfrm>
            <a:off x="11003280" y="1317414"/>
            <a:ext cx="2052321" cy="1244600"/>
          </a:xfrm>
          <a:prstGeom prst="downArrowCallout">
            <a:avLst/>
          </a:prstGeom>
          <a:solidFill>
            <a:srgbClr val="EEEEED"/>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800">
                <a:solidFill>
                  <a:srgbClr val="0C2340"/>
                </a:solidFill>
              </a:rPr>
              <a:t>Potential savings</a:t>
            </a:r>
          </a:p>
        </xdr:txBody>
      </xdr:sp>
      <xdr:sp macro="" textlink="">
        <xdr:nvSpPr>
          <xdr:cNvPr id="5" name="Down Arrow Callout 4">
            <a:extLst>
              <a:ext uri="{FF2B5EF4-FFF2-40B4-BE49-F238E27FC236}">
                <a16:creationId xmlns:a16="http://schemas.microsoft.com/office/drawing/2014/main" id="{00000000-0008-0000-0300-000005000000}"/>
              </a:ext>
            </a:extLst>
          </xdr:cNvPr>
          <xdr:cNvSpPr/>
        </xdr:nvSpPr>
        <xdr:spPr>
          <a:xfrm>
            <a:off x="13810827" y="1342813"/>
            <a:ext cx="2045547" cy="1244600"/>
          </a:xfrm>
          <a:prstGeom prst="downArrowCallout">
            <a:avLst/>
          </a:prstGeom>
          <a:solidFill>
            <a:srgbClr val="EEEEED"/>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800">
                <a:solidFill>
                  <a:srgbClr val="0C2340"/>
                </a:solidFill>
              </a:rPr>
              <a:t>On a 300 cow farm: </a:t>
            </a:r>
          </a:p>
        </xdr:txBody>
      </xdr:sp>
    </xdr:grpSp>
    <xdr:clientData/>
  </xdr:twoCellAnchor>
  <xdr:oneCellAnchor>
    <xdr:from>
      <xdr:col>1</xdr:col>
      <xdr:colOff>0</xdr:colOff>
      <xdr:row>1</xdr:row>
      <xdr:rowOff>0</xdr:rowOff>
    </xdr:from>
    <xdr:ext cx="13035280" cy="240792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0" y="0"/>
          <a:ext cx="13035280" cy="2407920"/>
        </a:xfrm>
        <a:prstGeom prst="rect">
          <a:avLst/>
        </a:prstGeom>
        <a:solidFill>
          <a:srgbClr val="B8DDE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noAutofit/>
        </a:bodyPr>
        <a:lstStyle/>
        <a:p>
          <a:r>
            <a:rPr lang="en-US" sz="1400" b="1">
              <a:solidFill>
                <a:srgbClr val="0C2340"/>
              </a:solidFill>
            </a:rPr>
            <a:t>What's next? </a:t>
          </a:r>
        </a:p>
        <a:p>
          <a:r>
            <a:rPr lang="en-US" sz="1200">
              <a:solidFill>
                <a:srgbClr val="0C2340"/>
              </a:solidFill>
            </a:rPr>
            <a:t>If</a:t>
          </a:r>
          <a:r>
            <a:rPr lang="en-US" sz="1200" baseline="0">
              <a:solidFill>
                <a:srgbClr val="0C2340"/>
              </a:solidFill>
            </a:rPr>
            <a:t> you are concerned about your stock water supply, you have two options: </a:t>
          </a:r>
        </a:p>
        <a:p>
          <a:pPr lvl="1"/>
          <a:r>
            <a:rPr lang="en-US" sz="1200" baseline="0">
              <a:solidFill>
                <a:srgbClr val="0C2340"/>
              </a:solidFill>
            </a:rPr>
            <a:t>- increase your farm water supply OR</a:t>
          </a:r>
        </a:p>
        <a:p>
          <a:pPr lvl="1"/>
          <a:r>
            <a:rPr lang="en-US" sz="1200" baseline="0">
              <a:solidFill>
                <a:srgbClr val="0C2340"/>
              </a:solidFill>
            </a:rPr>
            <a:t>- decrease your farm water use</a:t>
          </a:r>
          <a:endParaRPr lang="en-US" sz="1200">
            <a:solidFill>
              <a:srgbClr val="0C2340"/>
            </a:solidFill>
          </a:endParaRPr>
        </a:p>
        <a:p>
          <a:endParaRPr lang="en-US" sz="1200">
            <a:solidFill>
              <a:srgbClr val="0C2340"/>
            </a:solidFill>
          </a:endParaRPr>
        </a:p>
        <a:p>
          <a:r>
            <a:rPr lang="en-US" sz="1200" b="1">
              <a:solidFill>
                <a:srgbClr val="0C2340"/>
              </a:solidFill>
            </a:rPr>
            <a:t>Decreasing</a:t>
          </a:r>
          <a:r>
            <a:rPr lang="en-US" sz="1200" b="1" baseline="0">
              <a:solidFill>
                <a:srgbClr val="0C2340"/>
              </a:solidFill>
            </a:rPr>
            <a:t> farm water use</a:t>
          </a:r>
          <a:endParaRPr lang="en-US" sz="1200" b="1">
            <a:solidFill>
              <a:srgbClr val="0C2340"/>
            </a:solidFill>
          </a:endParaRPr>
        </a:p>
        <a:p>
          <a:r>
            <a:rPr lang="en-US" sz="1200">
              <a:solidFill>
                <a:srgbClr val="0C2340"/>
              </a:solidFill>
            </a:rPr>
            <a:t>To decrease farm water</a:t>
          </a:r>
          <a:r>
            <a:rPr lang="en-US" sz="1200" baseline="0">
              <a:solidFill>
                <a:srgbClr val="0C2340"/>
              </a:solidFill>
            </a:rPr>
            <a:t> use, you need to look at water use in t</a:t>
          </a:r>
          <a:r>
            <a:rPr lang="en-US" sz="1200">
              <a:solidFill>
                <a:srgbClr val="0C2340"/>
              </a:solidFill>
            </a:rPr>
            <a:t>he dairy shed (since reducing stock water consumption by a significant amount is neither</a:t>
          </a:r>
          <a:r>
            <a:rPr lang="en-US" sz="1200" baseline="0">
              <a:solidFill>
                <a:srgbClr val="0C2340"/>
              </a:solidFill>
            </a:rPr>
            <a:t> desirable or</a:t>
          </a:r>
          <a:r>
            <a:rPr lang="en-US" sz="1200">
              <a:solidFill>
                <a:srgbClr val="0C2340"/>
              </a:solidFill>
            </a:rPr>
            <a:t> possible). </a:t>
          </a:r>
        </a:p>
        <a:p>
          <a:r>
            <a:rPr lang="en-US" sz="1200">
              <a:solidFill>
                <a:srgbClr val="0C2340"/>
              </a:solidFill>
            </a:rPr>
            <a:t>In the shed, the two largest uses of water are yard cleaing and milk cooling. The major water savings possible in these areas comes from re-use of this water.</a:t>
          </a:r>
          <a:r>
            <a:rPr lang="en-US" sz="1200" baseline="0">
              <a:solidFill>
                <a:srgbClr val="0C2340"/>
              </a:solidFill>
            </a:rPr>
            <a:t> The flow chart below uses some examples </a:t>
          </a:r>
        </a:p>
        <a:p>
          <a:r>
            <a:rPr lang="en-US" sz="1200" baseline="0">
              <a:solidFill>
                <a:srgbClr val="0C2340"/>
              </a:solidFill>
            </a:rPr>
            <a:t>to show the order of magnitude of savings that might be possible. Since many dairies already re-use much of their wash or cooling water, these savings may not be possible in all cases. Also, since the</a:t>
          </a:r>
        </a:p>
        <a:p>
          <a:r>
            <a:rPr lang="en-US" sz="1200" baseline="0">
              <a:solidFill>
                <a:srgbClr val="0C2340"/>
              </a:solidFill>
            </a:rPr>
            <a:t>dairy typically uses around 20% of the total farm water use, even significant savings may not lower the overall risk. </a:t>
          </a:r>
        </a:p>
        <a:p>
          <a:r>
            <a:rPr lang="en-US" sz="1200" b="1" baseline="0">
              <a:solidFill>
                <a:srgbClr val="0C2340"/>
              </a:solidFill>
            </a:rPr>
            <a:t>Increasing supply (and or storage)</a:t>
          </a:r>
        </a:p>
        <a:p>
          <a:r>
            <a:rPr lang="en-US" sz="1200" baseline="0">
              <a:solidFill>
                <a:srgbClr val="0C2340"/>
              </a:solidFill>
            </a:rPr>
            <a:t>The long term solution to a shortage of stock water is very likely to be to increase farm water supply and / or on-farm storage.  </a:t>
          </a:r>
          <a:endParaRPr lang="en-US" sz="1200">
            <a:solidFill>
              <a:srgbClr val="0C2340"/>
            </a:solidFill>
          </a:endParaRPr>
        </a:p>
      </xdr:txBody>
    </xdr:sp>
    <xdr:clientData/>
  </xdr:oneCellAnchor>
  <xdr:twoCellAnchor>
    <xdr:from>
      <xdr:col>6</xdr:col>
      <xdr:colOff>149224</xdr:colOff>
      <xdr:row>91</xdr:row>
      <xdr:rowOff>69850</xdr:rowOff>
    </xdr:from>
    <xdr:to>
      <xdr:col>7</xdr:col>
      <xdr:colOff>390524</xdr:colOff>
      <xdr:row>96</xdr:row>
      <xdr:rowOff>19050</xdr:rowOff>
    </xdr:to>
    <xdr:sp macro="" textlink="">
      <xdr:nvSpPr>
        <xdr:cNvPr id="12" name="Decision 11">
          <a:hlinkClick xmlns:r="http://schemas.openxmlformats.org/officeDocument/2006/relationships" r:id="rId6"/>
          <a:extLst>
            <a:ext uri="{FF2B5EF4-FFF2-40B4-BE49-F238E27FC236}">
              <a16:creationId xmlns:a16="http://schemas.microsoft.com/office/drawing/2014/main" id="{00000000-0008-0000-0300-00000C000000}"/>
            </a:ext>
          </a:extLst>
        </xdr:cNvPr>
        <xdr:cNvSpPr/>
      </xdr:nvSpPr>
      <xdr:spPr>
        <a:xfrm>
          <a:off x="4035424" y="14805025"/>
          <a:ext cx="955675" cy="758825"/>
        </a:xfrm>
        <a:prstGeom prst="flowChartDecision">
          <a:avLst/>
        </a:prstGeom>
        <a:solidFill>
          <a:srgbClr val="C3DC93"/>
        </a:solidFill>
        <a:ln>
          <a:noFill/>
        </a:ln>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t"/>
        <a:lstStyle/>
        <a:p>
          <a:pPr algn="ctr"/>
          <a:r>
            <a:rPr lang="en-US" sz="1100">
              <a:solidFill>
                <a:schemeClr val="tx1"/>
              </a:solidFill>
            </a:rPr>
            <a:t>More info?</a:t>
          </a:r>
        </a:p>
      </xdr:txBody>
    </xdr:sp>
    <xdr:clientData/>
  </xdr:twoCellAnchor>
  <xdr:twoCellAnchor>
    <xdr:from>
      <xdr:col>5</xdr:col>
      <xdr:colOff>678392</xdr:colOff>
      <xdr:row>32</xdr:row>
      <xdr:rowOff>67733</xdr:rowOff>
    </xdr:from>
    <xdr:to>
      <xdr:col>7</xdr:col>
      <xdr:colOff>156633</xdr:colOff>
      <xdr:row>36</xdr:row>
      <xdr:rowOff>101600</xdr:rowOff>
    </xdr:to>
    <xdr:sp macro="" textlink="">
      <xdr:nvSpPr>
        <xdr:cNvPr id="14" name="Decision 13">
          <a:hlinkClick xmlns:r="http://schemas.openxmlformats.org/officeDocument/2006/relationships" r:id="rId6"/>
          <a:extLst>
            <a:ext uri="{FF2B5EF4-FFF2-40B4-BE49-F238E27FC236}">
              <a16:creationId xmlns:a16="http://schemas.microsoft.com/office/drawing/2014/main" id="{00000000-0008-0000-0300-00000E000000}"/>
            </a:ext>
          </a:extLst>
        </xdr:cNvPr>
        <xdr:cNvSpPr/>
      </xdr:nvSpPr>
      <xdr:spPr>
        <a:xfrm>
          <a:off x="3850217" y="5249333"/>
          <a:ext cx="906991" cy="681567"/>
        </a:xfrm>
        <a:prstGeom prst="flowChartDecision">
          <a:avLst/>
        </a:prstGeom>
        <a:solidFill>
          <a:srgbClr val="C3DC93"/>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t"/>
        <a:lstStyle/>
        <a:p>
          <a:pPr algn="ctr"/>
          <a:r>
            <a:rPr lang="en-US" sz="1100">
              <a:solidFill>
                <a:srgbClr val="0C2340"/>
              </a:solidFill>
            </a:rPr>
            <a:t>More info?</a:t>
          </a:r>
        </a:p>
      </xdr:txBody>
    </xdr:sp>
    <xdr:clientData/>
  </xdr:twoCellAnchor>
  <xdr:twoCellAnchor>
    <xdr:from>
      <xdr:col>3</xdr:col>
      <xdr:colOff>440267</xdr:colOff>
      <xdr:row>42</xdr:row>
      <xdr:rowOff>45508</xdr:rowOff>
    </xdr:from>
    <xdr:to>
      <xdr:col>4</xdr:col>
      <xdr:colOff>557741</xdr:colOff>
      <xdr:row>46</xdr:row>
      <xdr:rowOff>79375</xdr:rowOff>
    </xdr:to>
    <xdr:sp macro="" textlink="">
      <xdr:nvSpPr>
        <xdr:cNvPr id="15" name="Decision 14">
          <a:hlinkClick xmlns:r="http://schemas.openxmlformats.org/officeDocument/2006/relationships" r:id="rId6"/>
          <a:extLst>
            <a:ext uri="{FF2B5EF4-FFF2-40B4-BE49-F238E27FC236}">
              <a16:creationId xmlns:a16="http://schemas.microsoft.com/office/drawing/2014/main" id="{00000000-0008-0000-0300-00000F000000}"/>
            </a:ext>
          </a:extLst>
        </xdr:cNvPr>
        <xdr:cNvSpPr/>
      </xdr:nvSpPr>
      <xdr:spPr>
        <a:xfrm>
          <a:off x="2183342" y="6846358"/>
          <a:ext cx="831849" cy="681567"/>
        </a:xfrm>
        <a:prstGeom prst="flowChartDecision">
          <a:avLst/>
        </a:prstGeom>
        <a:solidFill>
          <a:srgbClr val="C3DC93"/>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t"/>
        <a:lstStyle/>
        <a:p>
          <a:pPr algn="ctr"/>
          <a:r>
            <a:rPr lang="en-US" sz="1100">
              <a:solidFill>
                <a:srgbClr val="0C2340"/>
              </a:solidFill>
            </a:rPr>
            <a:t>More info?</a:t>
          </a:r>
        </a:p>
      </xdr:txBody>
    </xdr:sp>
    <xdr:clientData/>
  </xdr:twoCellAnchor>
  <xdr:twoCellAnchor>
    <xdr:from>
      <xdr:col>9</xdr:col>
      <xdr:colOff>465667</xdr:colOff>
      <xdr:row>28</xdr:row>
      <xdr:rowOff>110066</xdr:rowOff>
    </xdr:from>
    <xdr:to>
      <xdr:col>10</xdr:col>
      <xdr:colOff>668867</xdr:colOff>
      <xdr:row>32</xdr:row>
      <xdr:rowOff>143933</xdr:rowOff>
    </xdr:to>
    <xdr:sp macro="" textlink="">
      <xdr:nvSpPr>
        <xdr:cNvPr id="16" name="Decision 15">
          <a:hlinkClick xmlns:r="http://schemas.openxmlformats.org/officeDocument/2006/relationships" r:id="rId6"/>
          <a:extLst>
            <a:ext uri="{FF2B5EF4-FFF2-40B4-BE49-F238E27FC236}">
              <a16:creationId xmlns:a16="http://schemas.microsoft.com/office/drawing/2014/main" id="{00000000-0008-0000-0300-000010000000}"/>
            </a:ext>
          </a:extLst>
        </xdr:cNvPr>
        <xdr:cNvSpPr/>
      </xdr:nvSpPr>
      <xdr:spPr>
        <a:xfrm>
          <a:off x="7103534" y="4224866"/>
          <a:ext cx="1032933" cy="643467"/>
        </a:xfrm>
        <a:prstGeom prst="flowChartDecision">
          <a:avLst/>
        </a:prstGeom>
        <a:solidFill>
          <a:srgbClr val="C3DC93"/>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t"/>
        <a:lstStyle/>
        <a:p>
          <a:pPr algn="ctr"/>
          <a:r>
            <a:rPr lang="en-US" sz="1100">
              <a:solidFill>
                <a:srgbClr val="0C2340"/>
              </a:solidFill>
            </a:rPr>
            <a:t>More info?</a:t>
          </a:r>
        </a:p>
      </xdr:txBody>
    </xdr:sp>
    <xdr:clientData/>
  </xdr:twoCellAnchor>
  <xdr:twoCellAnchor>
    <xdr:from>
      <xdr:col>9</xdr:col>
      <xdr:colOff>448733</xdr:colOff>
      <xdr:row>36</xdr:row>
      <xdr:rowOff>25399</xdr:rowOff>
    </xdr:from>
    <xdr:to>
      <xdr:col>10</xdr:col>
      <xdr:colOff>651933</xdr:colOff>
      <xdr:row>40</xdr:row>
      <xdr:rowOff>59266</xdr:rowOff>
    </xdr:to>
    <xdr:sp macro="" textlink="">
      <xdr:nvSpPr>
        <xdr:cNvPr id="17" name="Decision 16">
          <a:hlinkClick xmlns:r="http://schemas.openxmlformats.org/officeDocument/2006/relationships" r:id="rId6"/>
          <a:extLst>
            <a:ext uri="{FF2B5EF4-FFF2-40B4-BE49-F238E27FC236}">
              <a16:creationId xmlns:a16="http://schemas.microsoft.com/office/drawing/2014/main" id="{00000000-0008-0000-0300-000011000000}"/>
            </a:ext>
          </a:extLst>
        </xdr:cNvPr>
        <xdr:cNvSpPr/>
      </xdr:nvSpPr>
      <xdr:spPr>
        <a:xfrm>
          <a:off x="7086600" y="5359399"/>
          <a:ext cx="1032933" cy="643467"/>
        </a:xfrm>
        <a:prstGeom prst="flowChartDecision">
          <a:avLst/>
        </a:prstGeom>
        <a:solidFill>
          <a:srgbClr val="C3DC93"/>
        </a:solidFill>
        <a:scene3d>
          <a:camera prst="orthographicFront"/>
          <a:lightRig rig="threePt" dir="t"/>
        </a:scene3d>
        <a:sp3d>
          <a:bevelT w="165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lIns="36000" tIns="0" rIns="36000" bIns="0" rtlCol="0" anchor="t"/>
        <a:lstStyle/>
        <a:p>
          <a:pPr algn="ctr"/>
          <a:r>
            <a:rPr lang="en-US" sz="1100">
              <a:solidFill>
                <a:srgbClr val="0C2340"/>
              </a:solidFill>
            </a:rPr>
            <a:t>More info?</a:t>
          </a:r>
        </a:p>
      </xdr:txBody>
    </xdr:sp>
    <xdr:clientData/>
  </xdr:twoCellAnchor>
  <xdr:twoCellAnchor>
    <xdr:from>
      <xdr:col>2</xdr:col>
      <xdr:colOff>0</xdr:colOff>
      <xdr:row>105</xdr:row>
      <xdr:rowOff>0</xdr:rowOff>
    </xdr:from>
    <xdr:to>
      <xdr:col>4</xdr:col>
      <xdr:colOff>416560</xdr:colOff>
      <xdr:row>109</xdr:row>
      <xdr:rowOff>99376</xdr:rowOff>
    </xdr:to>
    <xdr:sp macro="" textlink="">
      <xdr:nvSpPr>
        <xdr:cNvPr id="18" name="Rounded Rectangle 17">
          <a:hlinkClick xmlns:r="http://schemas.openxmlformats.org/officeDocument/2006/relationships" r:id="rId7"/>
          <a:extLst>
            <a:ext uri="{FF2B5EF4-FFF2-40B4-BE49-F238E27FC236}">
              <a16:creationId xmlns:a16="http://schemas.microsoft.com/office/drawing/2014/main" id="{00000000-0008-0000-0300-000012000000}"/>
            </a:ext>
          </a:extLst>
        </xdr:cNvPr>
        <xdr:cNvSpPr/>
      </xdr:nvSpPr>
      <xdr:spPr>
        <a:xfrm>
          <a:off x="822960" y="15849600"/>
          <a:ext cx="2062480" cy="708976"/>
        </a:xfrm>
        <a:prstGeom prst="roundRect">
          <a:avLst/>
        </a:prstGeom>
        <a:solidFill>
          <a:srgbClr val="B8DDE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a:solidFill>
                <a:srgbClr val="000000"/>
              </a:solidFill>
            </a:rPr>
            <a:t>Return to days of water graph</a:t>
          </a:r>
        </a:p>
      </xdr:txBody>
    </xdr:sp>
    <xdr:clientData/>
  </xdr:twoCellAnchor>
  <xdr:twoCellAnchor editAs="oneCell">
    <xdr:from>
      <xdr:col>19</xdr:col>
      <xdr:colOff>219075</xdr:colOff>
      <xdr:row>0</xdr:row>
      <xdr:rowOff>28575</xdr:rowOff>
    </xdr:from>
    <xdr:to>
      <xdr:col>21</xdr:col>
      <xdr:colOff>685800</xdr:colOff>
      <xdr:row>9</xdr:row>
      <xdr:rowOff>72421</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l="10995" r="10859"/>
        <a:stretch/>
      </xdr:blipFill>
      <xdr:spPr>
        <a:xfrm>
          <a:off x="13392150" y="28575"/>
          <a:ext cx="1895475" cy="1501171"/>
        </a:xfrm>
        <a:prstGeom prst="rect">
          <a:avLst/>
        </a:prstGeom>
      </xdr:spPr>
    </xdr:pic>
    <xdr:clientData/>
  </xdr:twoCellAnchor>
  <xdr:twoCellAnchor>
    <xdr:from>
      <xdr:col>12</xdr:col>
      <xdr:colOff>241422</xdr:colOff>
      <xdr:row>0</xdr:row>
      <xdr:rowOff>0</xdr:rowOff>
    </xdr:from>
    <xdr:to>
      <xdr:col>12</xdr:col>
      <xdr:colOff>241536</xdr:colOff>
      <xdr:row>0</xdr:row>
      <xdr:rowOff>172</xdr:rowOff>
    </xdr:to>
    <xdr:grpSp>
      <xdr:nvGrpSpPr>
        <xdr:cNvPr id="30" name="Group 29">
          <a:extLst>
            <a:ext uri="{FF2B5EF4-FFF2-40B4-BE49-F238E27FC236}">
              <a16:creationId xmlns:a16="http://schemas.microsoft.com/office/drawing/2014/main" id="{00000000-0008-0000-0300-00001E000000}"/>
            </a:ext>
          </a:extLst>
        </xdr:cNvPr>
        <xdr:cNvGrpSpPr>
          <a:grpSpLocks noChangeAspect="1"/>
        </xdr:cNvGrpSpPr>
      </xdr:nvGrpSpPr>
      <xdr:grpSpPr bwMode="auto">
        <a:xfrm>
          <a:off x="8487351" y="0"/>
          <a:ext cx="114" cy="172"/>
          <a:chOff x="3173" y="1932"/>
          <a:chExt cx="114" cy="172"/>
        </a:xfrm>
        <a:solidFill>
          <a:schemeClr val="accent6"/>
        </a:solidFill>
      </xdr:grpSpPr>
      <xdr:sp macro="" textlink="">
        <xdr:nvSpPr>
          <xdr:cNvPr id="31" name="Freeform 73">
            <a:extLst>
              <a:ext uri="{FF2B5EF4-FFF2-40B4-BE49-F238E27FC236}">
                <a16:creationId xmlns:a16="http://schemas.microsoft.com/office/drawing/2014/main" id="{00000000-0008-0000-0300-00001F000000}"/>
              </a:ext>
            </a:extLst>
          </xdr:cNvPr>
          <xdr:cNvSpPr>
            <a:spLocks/>
          </xdr:cNvSpPr>
        </xdr:nvSpPr>
        <xdr:spPr bwMode="auto">
          <a:xfrm>
            <a:off x="3233" y="2079"/>
            <a:ext cx="0" cy="0"/>
          </a:xfrm>
          <a:custGeom>
            <a:avLst/>
            <a:gdLst/>
            <a:ahLst/>
            <a:cxnLst>
              <a:cxn ang="0">
                <a:pos x="0" y="0"/>
              </a:cxn>
              <a:cxn ang="0">
                <a:pos x="0" y="0"/>
              </a:cxn>
              <a:cxn ang="0">
                <a:pos x="0" y="0"/>
              </a:cxn>
              <a:cxn ang="0">
                <a:pos x="0" y="0"/>
              </a:cxn>
              <a:cxn ang="0">
                <a:pos x="0" y="0"/>
              </a:cxn>
            </a:cxnLst>
            <a:rect l="0" t="0" r="r" b="b"/>
            <a:pathLst>
              <a:path>
                <a:moveTo>
                  <a:pt x="0" y="0"/>
                </a:moveTo>
                <a:lnTo>
                  <a:pt x="0" y="0"/>
                </a:lnTo>
                <a:cubicBezTo>
                  <a:pt x="0" y="0"/>
                  <a:pt x="0" y="0"/>
                  <a:pt x="0" y="0"/>
                </a:cubicBezTo>
                <a:cubicBezTo>
                  <a:pt x="0" y="0"/>
                  <a:pt x="0" y="0"/>
                  <a:pt x="0" y="0"/>
                </a:cubicBezTo>
                <a:cubicBezTo>
                  <a:pt x="0" y="0"/>
                  <a:pt x="0" y="0"/>
                  <a:pt x="0" y="0"/>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32" name="Freeform 74">
            <a:extLst>
              <a:ext uri="{FF2B5EF4-FFF2-40B4-BE49-F238E27FC236}">
                <a16:creationId xmlns:a16="http://schemas.microsoft.com/office/drawing/2014/main" id="{00000000-0008-0000-0300-000020000000}"/>
              </a:ext>
            </a:extLst>
          </xdr:cNvPr>
          <xdr:cNvSpPr>
            <a:spLocks noEditPoints="1"/>
          </xdr:cNvSpPr>
        </xdr:nvSpPr>
        <xdr:spPr bwMode="auto">
          <a:xfrm>
            <a:off x="3173" y="1932"/>
            <a:ext cx="114" cy="172"/>
          </a:xfrm>
          <a:custGeom>
            <a:avLst/>
            <a:gdLst>
              <a:gd name="T0" fmla="*/ 153 w 178"/>
              <a:gd name="T1" fmla="*/ 193 h 268"/>
              <a:gd name="T2" fmla="*/ 153 w 178"/>
              <a:gd name="T3" fmla="*/ 193 h 268"/>
              <a:gd name="T4" fmla="*/ 144 w 178"/>
              <a:gd name="T5" fmla="*/ 213 h 268"/>
              <a:gd name="T6" fmla="*/ 137 w 178"/>
              <a:gd name="T7" fmla="*/ 213 h 268"/>
              <a:gd name="T8" fmla="*/ 134 w 178"/>
              <a:gd name="T9" fmla="*/ 207 h 268"/>
              <a:gd name="T10" fmla="*/ 140 w 178"/>
              <a:gd name="T11" fmla="*/ 192 h 268"/>
              <a:gd name="T12" fmla="*/ 140 w 178"/>
              <a:gd name="T13" fmla="*/ 184 h 268"/>
              <a:gd name="T14" fmla="*/ 137 w 178"/>
              <a:gd name="T15" fmla="*/ 174 h 268"/>
              <a:gd name="T16" fmla="*/ 137 w 178"/>
              <a:gd name="T17" fmla="*/ 174 h 268"/>
              <a:gd name="T18" fmla="*/ 136 w 178"/>
              <a:gd name="T19" fmla="*/ 172 h 268"/>
              <a:gd name="T20" fmla="*/ 130 w 178"/>
              <a:gd name="T21" fmla="*/ 161 h 268"/>
              <a:gd name="T22" fmla="*/ 110 w 178"/>
              <a:gd name="T23" fmla="*/ 119 h 268"/>
              <a:gd name="T24" fmla="*/ 112 w 178"/>
              <a:gd name="T25" fmla="*/ 112 h 268"/>
              <a:gd name="T26" fmla="*/ 121 w 178"/>
              <a:gd name="T27" fmla="*/ 116 h 268"/>
              <a:gd name="T28" fmla="*/ 121 w 178"/>
              <a:gd name="T29" fmla="*/ 116 h 268"/>
              <a:gd name="T30" fmla="*/ 122 w 178"/>
              <a:gd name="T31" fmla="*/ 118 h 268"/>
              <a:gd name="T32" fmla="*/ 144 w 178"/>
              <a:gd name="T33" fmla="*/ 162 h 268"/>
              <a:gd name="T34" fmla="*/ 150 w 178"/>
              <a:gd name="T35" fmla="*/ 173 h 268"/>
              <a:gd name="T36" fmla="*/ 150 w 178"/>
              <a:gd name="T37" fmla="*/ 175 h 268"/>
              <a:gd name="T38" fmla="*/ 150 w 178"/>
              <a:gd name="T39" fmla="*/ 175 h 268"/>
              <a:gd name="T40" fmla="*/ 153 w 178"/>
              <a:gd name="T41" fmla="*/ 185 h 268"/>
              <a:gd name="T42" fmla="*/ 153 w 178"/>
              <a:gd name="T43" fmla="*/ 193 h 268"/>
              <a:gd name="T44" fmla="*/ 107 w 178"/>
              <a:gd name="T45" fmla="*/ 105 h 268"/>
              <a:gd name="T46" fmla="*/ 107 w 178"/>
              <a:gd name="T47" fmla="*/ 105 h 268"/>
              <a:gd name="T48" fmla="*/ 98 w 178"/>
              <a:gd name="T49" fmla="*/ 100 h 268"/>
              <a:gd name="T50" fmla="*/ 102 w 178"/>
              <a:gd name="T51" fmla="*/ 92 h 268"/>
              <a:gd name="T52" fmla="*/ 110 w 178"/>
              <a:gd name="T53" fmla="*/ 96 h 268"/>
              <a:gd name="T54" fmla="*/ 107 w 178"/>
              <a:gd name="T55" fmla="*/ 105 h 268"/>
              <a:gd name="T56" fmla="*/ 177 w 178"/>
              <a:gd name="T57" fmla="*/ 166 h 268"/>
              <a:gd name="T58" fmla="*/ 177 w 178"/>
              <a:gd name="T59" fmla="*/ 166 h 268"/>
              <a:gd name="T60" fmla="*/ 169 w 178"/>
              <a:gd name="T61" fmla="*/ 145 h 268"/>
              <a:gd name="T62" fmla="*/ 169 w 178"/>
              <a:gd name="T63" fmla="*/ 145 h 268"/>
              <a:gd name="T64" fmla="*/ 168 w 178"/>
              <a:gd name="T65" fmla="*/ 142 h 268"/>
              <a:gd name="T66" fmla="*/ 161 w 178"/>
              <a:gd name="T67" fmla="*/ 129 h 268"/>
              <a:gd name="T68" fmla="*/ 101 w 178"/>
              <a:gd name="T69" fmla="*/ 20 h 268"/>
              <a:gd name="T70" fmla="*/ 75 w 178"/>
              <a:gd name="T71" fmla="*/ 10 h 268"/>
              <a:gd name="T72" fmla="*/ 17 w 178"/>
              <a:gd name="T73" fmla="*/ 126 h 268"/>
              <a:gd name="T74" fmla="*/ 8 w 178"/>
              <a:gd name="T75" fmla="*/ 145 h 268"/>
              <a:gd name="T76" fmla="*/ 0 w 178"/>
              <a:gd name="T77" fmla="*/ 166 h 268"/>
              <a:gd name="T78" fmla="*/ 0 w 178"/>
              <a:gd name="T79" fmla="*/ 181 h 268"/>
              <a:gd name="T80" fmla="*/ 89 w 178"/>
              <a:gd name="T81" fmla="*/ 268 h 268"/>
              <a:gd name="T82" fmla="*/ 178 w 178"/>
              <a:gd name="T83" fmla="*/ 181 h 268"/>
              <a:gd name="T84" fmla="*/ 177 w 178"/>
              <a:gd name="T85" fmla="*/ 166 h 2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78" h="268">
                <a:moveTo>
                  <a:pt x="153" y="193"/>
                </a:moveTo>
                <a:lnTo>
                  <a:pt x="153" y="193"/>
                </a:lnTo>
                <a:cubicBezTo>
                  <a:pt x="152" y="201"/>
                  <a:pt x="149" y="208"/>
                  <a:pt x="144" y="213"/>
                </a:cubicBezTo>
                <a:cubicBezTo>
                  <a:pt x="142" y="215"/>
                  <a:pt x="139" y="215"/>
                  <a:pt x="137" y="213"/>
                </a:cubicBezTo>
                <a:cubicBezTo>
                  <a:pt x="135" y="212"/>
                  <a:pt x="134" y="210"/>
                  <a:pt x="134" y="207"/>
                </a:cubicBezTo>
                <a:cubicBezTo>
                  <a:pt x="137" y="203"/>
                  <a:pt x="139" y="197"/>
                  <a:pt x="140" y="192"/>
                </a:cubicBezTo>
                <a:cubicBezTo>
                  <a:pt x="140" y="185"/>
                  <a:pt x="140" y="184"/>
                  <a:pt x="140" y="184"/>
                </a:cubicBezTo>
                <a:cubicBezTo>
                  <a:pt x="138" y="179"/>
                  <a:pt x="137" y="174"/>
                  <a:pt x="137" y="174"/>
                </a:cubicBezTo>
                <a:cubicBezTo>
                  <a:pt x="137" y="174"/>
                  <a:pt x="137" y="174"/>
                  <a:pt x="137" y="174"/>
                </a:cubicBezTo>
                <a:cubicBezTo>
                  <a:pt x="137" y="174"/>
                  <a:pt x="136" y="173"/>
                  <a:pt x="136" y="172"/>
                </a:cubicBezTo>
                <a:cubicBezTo>
                  <a:pt x="136" y="172"/>
                  <a:pt x="133" y="166"/>
                  <a:pt x="130" y="161"/>
                </a:cubicBezTo>
                <a:lnTo>
                  <a:pt x="110" y="119"/>
                </a:lnTo>
                <a:cubicBezTo>
                  <a:pt x="108" y="116"/>
                  <a:pt x="109" y="114"/>
                  <a:pt x="112" y="112"/>
                </a:cubicBezTo>
                <a:cubicBezTo>
                  <a:pt x="116" y="110"/>
                  <a:pt x="119" y="112"/>
                  <a:pt x="121" y="116"/>
                </a:cubicBezTo>
                <a:cubicBezTo>
                  <a:pt x="121" y="116"/>
                  <a:pt x="121" y="116"/>
                  <a:pt x="121" y="116"/>
                </a:cubicBezTo>
                <a:cubicBezTo>
                  <a:pt x="121" y="117"/>
                  <a:pt x="122" y="117"/>
                  <a:pt x="122" y="118"/>
                </a:cubicBezTo>
                <a:lnTo>
                  <a:pt x="144" y="162"/>
                </a:lnTo>
                <a:cubicBezTo>
                  <a:pt x="146" y="167"/>
                  <a:pt x="149" y="173"/>
                  <a:pt x="150" y="173"/>
                </a:cubicBezTo>
                <a:cubicBezTo>
                  <a:pt x="150" y="174"/>
                  <a:pt x="150" y="175"/>
                  <a:pt x="150" y="175"/>
                </a:cubicBezTo>
                <a:cubicBezTo>
                  <a:pt x="150" y="175"/>
                  <a:pt x="150" y="175"/>
                  <a:pt x="150" y="175"/>
                </a:cubicBezTo>
                <a:cubicBezTo>
                  <a:pt x="150" y="175"/>
                  <a:pt x="152" y="180"/>
                  <a:pt x="153" y="185"/>
                </a:cubicBezTo>
                <a:cubicBezTo>
                  <a:pt x="153" y="185"/>
                  <a:pt x="154" y="187"/>
                  <a:pt x="153" y="193"/>
                </a:cubicBezTo>
                <a:close/>
                <a:moveTo>
                  <a:pt x="107" y="105"/>
                </a:moveTo>
                <a:lnTo>
                  <a:pt x="107" y="105"/>
                </a:lnTo>
                <a:cubicBezTo>
                  <a:pt x="104" y="106"/>
                  <a:pt x="100" y="104"/>
                  <a:pt x="98" y="100"/>
                </a:cubicBezTo>
                <a:cubicBezTo>
                  <a:pt x="97" y="97"/>
                  <a:pt x="98" y="93"/>
                  <a:pt x="102" y="92"/>
                </a:cubicBezTo>
                <a:cubicBezTo>
                  <a:pt x="105" y="91"/>
                  <a:pt x="108" y="93"/>
                  <a:pt x="110" y="96"/>
                </a:cubicBezTo>
                <a:cubicBezTo>
                  <a:pt x="111" y="100"/>
                  <a:pt x="110" y="104"/>
                  <a:pt x="107" y="105"/>
                </a:cubicBezTo>
                <a:close/>
                <a:moveTo>
                  <a:pt x="177" y="166"/>
                </a:moveTo>
                <a:lnTo>
                  <a:pt x="177" y="166"/>
                </a:lnTo>
                <a:cubicBezTo>
                  <a:pt x="173" y="155"/>
                  <a:pt x="169" y="145"/>
                  <a:pt x="169" y="145"/>
                </a:cubicBezTo>
                <a:cubicBezTo>
                  <a:pt x="169" y="145"/>
                  <a:pt x="169" y="145"/>
                  <a:pt x="169" y="145"/>
                </a:cubicBezTo>
                <a:cubicBezTo>
                  <a:pt x="169" y="145"/>
                  <a:pt x="168" y="143"/>
                  <a:pt x="168" y="142"/>
                </a:cubicBezTo>
                <a:cubicBezTo>
                  <a:pt x="167" y="141"/>
                  <a:pt x="161" y="129"/>
                  <a:pt x="161" y="129"/>
                </a:cubicBezTo>
                <a:lnTo>
                  <a:pt x="101" y="20"/>
                </a:lnTo>
                <a:cubicBezTo>
                  <a:pt x="89" y="0"/>
                  <a:pt x="80" y="0"/>
                  <a:pt x="75" y="10"/>
                </a:cubicBezTo>
                <a:lnTo>
                  <a:pt x="17" y="126"/>
                </a:lnTo>
                <a:cubicBezTo>
                  <a:pt x="12" y="137"/>
                  <a:pt x="8" y="145"/>
                  <a:pt x="8" y="145"/>
                </a:cubicBezTo>
                <a:cubicBezTo>
                  <a:pt x="8" y="145"/>
                  <a:pt x="4" y="155"/>
                  <a:pt x="0" y="166"/>
                </a:cubicBezTo>
                <a:cubicBezTo>
                  <a:pt x="0" y="166"/>
                  <a:pt x="0" y="169"/>
                  <a:pt x="0" y="181"/>
                </a:cubicBezTo>
                <a:cubicBezTo>
                  <a:pt x="0" y="229"/>
                  <a:pt x="39" y="268"/>
                  <a:pt x="89" y="268"/>
                </a:cubicBezTo>
                <a:cubicBezTo>
                  <a:pt x="138" y="268"/>
                  <a:pt x="178" y="229"/>
                  <a:pt x="178" y="181"/>
                </a:cubicBezTo>
                <a:cubicBezTo>
                  <a:pt x="178" y="169"/>
                  <a:pt x="177" y="166"/>
                  <a:pt x="177" y="166"/>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11</xdr:col>
      <xdr:colOff>609600</xdr:colOff>
      <xdr:row>16</xdr:row>
      <xdr:rowOff>133771</xdr:rowOff>
    </xdr:from>
    <xdr:to>
      <xdr:col>13</xdr:col>
      <xdr:colOff>95250</xdr:colOff>
      <xdr:row>22</xdr:row>
      <xdr:rowOff>57570</xdr:rowOff>
    </xdr:to>
    <xdr:grpSp>
      <xdr:nvGrpSpPr>
        <xdr:cNvPr id="11" name="Group 10">
          <a:extLst>
            <a:ext uri="{FF2B5EF4-FFF2-40B4-BE49-F238E27FC236}">
              <a16:creationId xmlns:a16="http://schemas.microsoft.com/office/drawing/2014/main" id="{00000000-0008-0000-0300-00000B000000}"/>
            </a:ext>
          </a:extLst>
        </xdr:cNvPr>
        <xdr:cNvGrpSpPr/>
      </xdr:nvGrpSpPr>
      <xdr:grpSpPr>
        <a:xfrm>
          <a:off x="8134350" y="2746342"/>
          <a:ext cx="928007" cy="903514"/>
          <a:chOff x="6638925" y="2809875"/>
          <a:chExt cx="914400" cy="895349"/>
        </a:xfrm>
      </xdr:grpSpPr>
      <xdr:sp macro="" textlink="">
        <xdr:nvSpPr>
          <xdr:cNvPr id="34" name="Oval 33">
            <a:extLst>
              <a:ext uri="{FF2B5EF4-FFF2-40B4-BE49-F238E27FC236}">
                <a16:creationId xmlns:a16="http://schemas.microsoft.com/office/drawing/2014/main" id="{00000000-0008-0000-0300-000022000000}"/>
              </a:ext>
            </a:extLst>
          </xdr:cNvPr>
          <xdr:cNvSpPr/>
        </xdr:nvSpPr>
        <xdr:spPr>
          <a:xfrm>
            <a:off x="6638925" y="2809875"/>
            <a:ext cx="914400" cy="895349"/>
          </a:xfrm>
          <a:prstGeom prst="ellipse">
            <a:avLst/>
          </a:prstGeom>
          <a:solidFill>
            <a:srgbClr val="B8DDE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grpSp>
        <xdr:nvGrpSpPr>
          <xdr:cNvPr id="24" name="Group 23">
            <a:extLst>
              <a:ext uri="{FF2B5EF4-FFF2-40B4-BE49-F238E27FC236}">
                <a16:creationId xmlns:a16="http://schemas.microsoft.com/office/drawing/2014/main" id="{00000000-0008-0000-0300-000018000000}"/>
              </a:ext>
            </a:extLst>
          </xdr:cNvPr>
          <xdr:cNvGrpSpPr/>
        </xdr:nvGrpSpPr>
        <xdr:grpSpPr>
          <a:xfrm>
            <a:off x="6814347" y="3052702"/>
            <a:ext cx="563556" cy="409694"/>
            <a:chOff x="3859750" y="4338849"/>
            <a:chExt cx="289138" cy="215559"/>
          </a:xfrm>
        </xdr:grpSpPr>
        <xdr:grpSp>
          <xdr:nvGrpSpPr>
            <xdr:cNvPr id="25" name="Group 24">
              <a:extLst>
                <a:ext uri="{FF2B5EF4-FFF2-40B4-BE49-F238E27FC236}">
                  <a16:creationId xmlns:a16="http://schemas.microsoft.com/office/drawing/2014/main" id="{00000000-0008-0000-0300-000019000000}"/>
                </a:ext>
              </a:extLst>
            </xdr:cNvPr>
            <xdr:cNvGrpSpPr/>
          </xdr:nvGrpSpPr>
          <xdr:grpSpPr>
            <a:xfrm>
              <a:off x="3859750" y="4338849"/>
              <a:ext cx="289138" cy="215559"/>
              <a:chOff x="4009524" y="4302946"/>
              <a:chExt cx="289138" cy="215559"/>
            </a:xfrm>
          </xdr:grpSpPr>
          <xdr:sp macro="" textlink="">
            <xdr:nvSpPr>
              <xdr:cNvPr id="27" name="Freeform 76">
                <a:extLst>
                  <a:ext uri="{FF2B5EF4-FFF2-40B4-BE49-F238E27FC236}">
                    <a16:creationId xmlns:a16="http://schemas.microsoft.com/office/drawing/2014/main" id="{00000000-0008-0000-0300-00001B000000}"/>
                  </a:ext>
                </a:extLst>
              </xdr:cNvPr>
              <xdr:cNvSpPr>
                <a:spLocks noChangeArrowheads="1"/>
              </xdr:cNvSpPr>
            </xdr:nvSpPr>
            <xdr:spPr bwMode="auto">
              <a:xfrm rot="16200000">
                <a:off x="4114682" y="4334526"/>
                <a:ext cx="215559" cy="152400"/>
              </a:xfrm>
              <a:custGeom>
                <a:avLst/>
                <a:gdLst>
                  <a:gd name="T0" fmla="*/ 523 w 601"/>
                  <a:gd name="T1" fmla="*/ 240 h 425"/>
                  <a:gd name="T2" fmla="*/ 523 w 601"/>
                  <a:gd name="T3" fmla="*/ 240 h 425"/>
                  <a:gd name="T4" fmla="*/ 509 w 601"/>
                  <a:gd name="T5" fmla="*/ 233 h 425"/>
                  <a:gd name="T6" fmla="*/ 480 w 601"/>
                  <a:gd name="T7" fmla="*/ 262 h 425"/>
                  <a:gd name="T8" fmla="*/ 487 w 601"/>
                  <a:gd name="T9" fmla="*/ 283 h 425"/>
                  <a:gd name="T10" fmla="*/ 502 w 601"/>
                  <a:gd name="T11" fmla="*/ 297 h 425"/>
                  <a:gd name="T12" fmla="*/ 487 w 601"/>
                  <a:gd name="T13" fmla="*/ 297 h 425"/>
                  <a:gd name="T14" fmla="*/ 487 w 601"/>
                  <a:gd name="T15" fmla="*/ 297 h 425"/>
                  <a:gd name="T16" fmla="*/ 459 w 601"/>
                  <a:gd name="T17" fmla="*/ 297 h 425"/>
                  <a:gd name="T18" fmla="*/ 459 w 601"/>
                  <a:gd name="T19" fmla="*/ 297 h 425"/>
                  <a:gd name="T20" fmla="*/ 431 w 601"/>
                  <a:gd name="T21" fmla="*/ 297 h 425"/>
                  <a:gd name="T22" fmla="*/ 141 w 601"/>
                  <a:gd name="T23" fmla="*/ 7 h 425"/>
                  <a:gd name="T24" fmla="*/ 120 w 601"/>
                  <a:gd name="T25" fmla="*/ 0 h 425"/>
                  <a:gd name="T26" fmla="*/ 120 w 601"/>
                  <a:gd name="T27" fmla="*/ 0 h 425"/>
                  <a:gd name="T28" fmla="*/ 85 w 601"/>
                  <a:gd name="T29" fmla="*/ 0 h 425"/>
                  <a:gd name="T30" fmla="*/ 85 w 601"/>
                  <a:gd name="T31" fmla="*/ 0 h 425"/>
                  <a:gd name="T32" fmla="*/ 28 w 601"/>
                  <a:gd name="T33" fmla="*/ 0 h 425"/>
                  <a:gd name="T34" fmla="*/ 0 w 601"/>
                  <a:gd name="T35" fmla="*/ 28 h 425"/>
                  <a:gd name="T36" fmla="*/ 28 w 601"/>
                  <a:gd name="T37" fmla="*/ 57 h 425"/>
                  <a:gd name="T38" fmla="*/ 85 w 601"/>
                  <a:gd name="T39" fmla="*/ 57 h 425"/>
                  <a:gd name="T40" fmla="*/ 85 w 601"/>
                  <a:gd name="T41" fmla="*/ 57 h 425"/>
                  <a:gd name="T42" fmla="*/ 106 w 601"/>
                  <a:gd name="T43" fmla="*/ 57 h 425"/>
                  <a:gd name="T44" fmla="*/ 403 w 601"/>
                  <a:gd name="T45" fmla="*/ 346 h 425"/>
                  <a:gd name="T46" fmla="*/ 403 w 601"/>
                  <a:gd name="T47" fmla="*/ 346 h 425"/>
                  <a:gd name="T48" fmla="*/ 424 w 601"/>
                  <a:gd name="T49" fmla="*/ 353 h 425"/>
                  <a:gd name="T50" fmla="*/ 424 w 601"/>
                  <a:gd name="T51" fmla="*/ 353 h 425"/>
                  <a:gd name="T52" fmla="*/ 466 w 601"/>
                  <a:gd name="T53" fmla="*/ 353 h 425"/>
                  <a:gd name="T54" fmla="*/ 466 w 601"/>
                  <a:gd name="T55" fmla="*/ 353 h 425"/>
                  <a:gd name="T56" fmla="*/ 502 w 601"/>
                  <a:gd name="T57" fmla="*/ 353 h 425"/>
                  <a:gd name="T58" fmla="*/ 487 w 601"/>
                  <a:gd name="T59" fmla="*/ 375 h 425"/>
                  <a:gd name="T60" fmla="*/ 480 w 601"/>
                  <a:gd name="T61" fmla="*/ 396 h 425"/>
                  <a:gd name="T62" fmla="*/ 509 w 601"/>
                  <a:gd name="T63" fmla="*/ 424 h 425"/>
                  <a:gd name="T64" fmla="*/ 523 w 601"/>
                  <a:gd name="T65" fmla="*/ 410 h 425"/>
                  <a:gd name="T66" fmla="*/ 593 w 601"/>
                  <a:gd name="T67" fmla="*/ 346 h 425"/>
                  <a:gd name="T68" fmla="*/ 600 w 601"/>
                  <a:gd name="T69" fmla="*/ 325 h 425"/>
                  <a:gd name="T70" fmla="*/ 593 w 601"/>
                  <a:gd name="T71" fmla="*/ 311 h 425"/>
                  <a:gd name="T72" fmla="*/ 523 w 601"/>
                  <a:gd name="T73" fmla="*/ 240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601" h="425">
                    <a:moveTo>
                      <a:pt x="523" y="240"/>
                    </a:moveTo>
                    <a:lnTo>
                      <a:pt x="523" y="240"/>
                    </a:lnTo>
                    <a:cubicBezTo>
                      <a:pt x="523" y="233"/>
                      <a:pt x="516" y="233"/>
                      <a:pt x="509" y="233"/>
                    </a:cubicBezTo>
                    <a:cubicBezTo>
                      <a:pt x="487" y="233"/>
                      <a:pt x="480" y="248"/>
                      <a:pt x="480" y="262"/>
                    </a:cubicBezTo>
                    <a:cubicBezTo>
                      <a:pt x="480" y="269"/>
                      <a:pt x="480" y="276"/>
                      <a:pt x="487" y="283"/>
                    </a:cubicBezTo>
                    <a:cubicBezTo>
                      <a:pt x="502" y="297"/>
                      <a:pt x="502" y="297"/>
                      <a:pt x="502" y="297"/>
                    </a:cubicBezTo>
                    <a:cubicBezTo>
                      <a:pt x="487" y="297"/>
                      <a:pt x="487" y="297"/>
                      <a:pt x="487" y="297"/>
                    </a:cubicBezTo>
                    <a:lnTo>
                      <a:pt x="487" y="297"/>
                    </a:lnTo>
                    <a:cubicBezTo>
                      <a:pt x="459" y="297"/>
                      <a:pt x="459" y="297"/>
                      <a:pt x="459" y="297"/>
                    </a:cubicBezTo>
                    <a:lnTo>
                      <a:pt x="459" y="297"/>
                    </a:lnTo>
                    <a:cubicBezTo>
                      <a:pt x="431" y="297"/>
                      <a:pt x="431" y="297"/>
                      <a:pt x="431" y="297"/>
                    </a:cubicBezTo>
                    <a:cubicBezTo>
                      <a:pt x="141" y="7"/>
                      <a:pt x="141" y="7"/>
                      <a:pt x="141" y="7"/>
                    </a:cubicBezTo>
                    <a:cubicBezTo>
                      <a:pt x="134" y="0"/>
                      <a:pt x="127" y="0"/>
                      <a:pt x="120" y="0"/>
                    </a:cubicBezTo>
                    <a:lnTo>
                      <a:pt x="120" y="0"/>
                    </a:lnTo>
                    <a:cubicBezTo>
                      <a:pt x="85" y="0"/>
                      <a:pt x="85" y="0"/>
                      <a:pt x="85" y="0"/>
                    </a:cubicBezTo>
                    <a:lnTo>
                      <a:pt x="85" y="0"/>
                    </a:lnTo>
                    <a:cubicBezTo>
                      <a:pt x="28" y="0"/>
                      <a:pt x="28" y="0"/>
                      <a:pt x="28" y="0"/>
                    </a:cubicBezTo>
                    <a:cubicBezTo>
                      <a:pt x="7" y="0"/>
                      <a:pt x="0" y="7"/>
                      <a:pt x="0" y="28"/>
                    </a:cubicBezTo>
                    <a:cubicBezTo>
                      <a:pt x="0" y="42"/>
                      <a:pt x="7" y="57"/>
                      <a:pt x="28" y="57"/>
                    </a:cubicBezTo>
                    <a:cubicBezTo>
                      <a:pt x="85" y="57"/>
                      <a:pt x="85" y="57"/>
                      <a:pt x="85" y="57"/>
                    </a:cubicBezTo>
                    <a:lnTo>
                      <a:pt x="85" y="57"/>
                    </a:lnTo>
                    <a:cubicBezTo>
                      <a:pt x="106" y="57"/>
                      <a:pt x="106" y="57"/>
                      <a:pt x="106" y="57"/>
                    </a:cubicBezTo>
                    <a:cubicBezTo>
                      <a:pt x="403" y="346"/>
                      <a:pt x="403" y="346"/>
                      <a:pt x="403" y="346"/>
                    </a:cubicBezTo>
                    <a:lnTo>
                      <a:pt x="403" y="346"/>
                    </a:lnTo>
                    <a:cubicBezTo>
                      <a:pt x="410" y="353"/>
                      <a:pt x="417" y="353"/>
                      <a:pt x="424" y="353"/>
                    </a:cubicBezTo>
                    <a:lnTo>
                      <a:pt x="424" y="353"/>
                    </a:lnTo>
                    <a:cubicBezTo>
                      <a:pt x="466" y="353"/>
                      <a:pt x="466" y="353"/>
                      <a:pt x="466" y="353"/>
                    </a:cubicBezTo>
                    <a:lnTo>
                      <a:pt x="466" y="353"/>
                    </a:lnTo>
                    <a:cubicBezTo>
                      <a:pt x="502" y="353"/>
                      <a:pt x="502" y="353"/>
                      <a:pt x="502" y="353"/>
                    </a:cubicBezTo>
                    <a:cubicBezTo>
                      <a:pt x="487" y="375"/>
                      <a:pt x="487" y="375"/>
                      <a:pt x="487" y="375"/>
                    </a:cubicBezTo>
                    <a:cubicBezTo>
                      <a:pt x="480" y="382"/>
                      <a:pt x="480" y="389"/>
                      <a:pt x="480" y="396"/>
                    </a:cubicBezTo>
                    <a:cubicBezTo>
                      <a:pt x="480" y="410"/>
                      <a:pt x="487" y="424"/>
                      <a:pt x="509" y="424"/>
                    </a:cubicBezTo>
                    <a:cubicBezTo>
                      <a:pt x="516" y="424"/>
                      <a:pt x="523" y="417"/>
                      <a:pt x="523" y="410"/>
                    </a:cubicBezTo>
                    <a:cubicBezTo>
                      <a:pt x="593" y="346"/>
                      <a:pt x="593" y="346"/>
                      <a:pt x="593" y="346"/>
                    </a:cubicBezTo>
                    <a:cubicBezTo>
                      <a:pt x="600" y="339"/>
                      <a:pt x="600" y="332"/>
                      <a:pt x="600" y="325"/>
                    </a:cubicBezTo>
                    <a:cubicBezTo>
                      <a:pt x="600" y="318"/>
                      <a:pt x="600" y="311"/>
                      <a:pt x="593" y="311"/>
                    </a:cubicBezTo>
                    <a:lnTo>
                      <a:pt x="523" y="240"/>
                    </a:lnTo>
                  </a:path>
                </a:pathLst>
              </a:custGeom>
              <a:solidFill>
                <a:srgbClr val="FFFFFF"/>
              </a:solidFill>
              <a:ln>
                <a:noFill/>
              </a:ln>
              <a:effectLst/>
              <a:extLst>
                <a:ext uri="{91240B29-F687-4F45-9708-019B960494DF}">
                  <a14:hiddenLine xmlns:a14="http://schemas.microsoft.com/office/drawing/2010/main" w="9525" cap="flat">
                    <a:solidFill>
                      <a:srgbClr val="808080"/>
                    </a:solidFill>
                    <a:bevel/>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wrap="square" lIns="34290" tIns="17145" rIns="34290" bIns="17145"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685663">
                  <a:defRPr/>
                </a:pPr>
                <a:endParaRPr lang="en-US">
                  <a:latin typeface="+mn-lt"/>
                  <a:ea typeface="+mn-ea"/>
                  <a:cs typeface="+mn-cs"/>
                </a:endParaRPr>
              </a:p>
            </xdr:txBody>
          </xdr:sp>
          <xdr:sp macro="" textlink="">
            <xdr:nvSpPr>
              <xdr:cNvPr id="28" name="Freeform 76">
                <a:extLst>
                  <a:ext uri="{FF2B5EF4-FFF2-40B4-BE49-F238E27FC236}">
                    <a16:creationId xmlns:a16="http://schemas.microsoft.com/office/drawing/2014/main" id="{00000000-0008-0000-0300-00001C000000}"/>
                  </a:ext>
                </a:extLst>
              </xdr:cNvPr>
              <xdr:cNvSpPr>
                <a:spLocks noChangeArrowheads="1"/>
              </xdr:cNvSpPr>
            </xdr:nvSpPr>
            <xdr:spPr bwMode="auto">
              <a:xfrm rot="5400000" flipH="1">
                <a:off x="3977944" y="4334526"/>
                <a:ext cx="215559" cy="152400"/>
              </a:xfrm>
              <a:custGeom>
                <a:avLst/>
                <a:gdLst>
                  <a:gd name="T0" fmla="*/ 523 w 601"/>
                  <a:gd name="T1" fmla="*/ 240 h 425"/>
                  <a:gd name="T2" fmla="*/ 523 w 601"/>
                  <a:gd name="T3" fmla="*/ 240 h 425"/>
                  <a:gd name="T4" fmla="*/ 509 w 601"/>
                  <a:gd name="T5" fmla="*/ 233 h 425"/>
                  <a:gd name="T6" fmla="*/ 480 w 601"/>
                  <a:gd name="T7" fmla="*/ 262 h 425"/>
                  <a:gd name="T8" fmla="*/ 487 w 601"/>
                  <a:gd name="T9" fmla="*/ 283 h 425"/>
                  <a:gd name="T10" fmla="*/ 502 w 601"/>
                  <a:gd name="T11" fmla="*/ 297 h 425"/>
                  <a:gd name="T12" fmla="*/ 487 w 601"/>
                  <a:gd name="T13" fmla="*/ 297 h 425"/>
                  <a:gd name="T14" fmla="*/ 487 w 601"/>
                  <a:gd name="T15" fmla="*/ 297 h 425"/>
                  <a:gd name="T16" fmla="*/ 459 w 601"/>
                  <a:gd name="T17" fmla="*/ 297 h 425"/>
                  <a:gd name="T18" fmla="*/ 459 w 601"/>
                  <a:gd name="T19" fmla="*/ 297 h 425"/>
                  <a:gd name="T20" fmla="*/ 431 w 601"/>
                  <a:gd name="T21" fmla="*/ 297 h 425"/>
                  <a:gd name="T22" fmla="*/ 141 w 601"/>
                  <a:gd name="T23" fmla="*/ 7 h 425"/>
                  <a:gd name="T24" fmla="*/ 120 w 601"/>
                  <a:gd name="T25" fmla="*/ 0 h 425"/>
                  <a:gd name="T26" fmla="*/ 120 w 601"/>
                  <a:gd name="T27" fmla="*/ 0 h 425"/>
                  <a:gd name="T28" fmla="*/ 85 w 601"/>
                  <a:gd name="T29" fmla="*/ 0 h 425"/>
                  <a:gd name="T30" fmla="*/ 85 w 601"/>
                  <a:gd name="T31" fmla="*/ 0 h 425"/>
                  <a:gd name="T32" fmla="*/ 28 w 601"/>
                  <a:gd name="T33" fmla="*/ 0 h 425"/>
                  <a:gd name="T34" fmla="*/ 0 w 601"/>
                  <a:gd name="T35" fmla="*/ 28 h 425"/>
                  <a:gd name="T36" fmla="*/ 28 w 601"/>
                  <a:gd name="T37" fmla="*/ 57 h 425"/>
                  <a:gd name="T38" fmla="*/ 85 w 601"/>
                  <a:gd name="T39" fmla="*/ 57 h 425"/>
                  <a:gd name="T40" fmla="*/ 85 w 601"/>
                  <a:gd name="T41" fmla="*/ 57 h 425"/>
                  <a:gd name="T42" fmla="*/ 106 w 601"/>
                  <a:gd name="T43" fmla="*/ 57 h 425"/>
                  <a:gd name="T44" fmla="*/ 403 w 601"/>
                  <a:gd name="T45" fmla="*/ 346 h 425"/>
                  <a:gd name="T46" fmla="*/ 403 w 601"/>
                  <a:gd name="T47" fmla="*/ 346 h 425"/>
                  <a:gd name="T48" fmla="*/ 424 w 601"/>
                  <a:gd name="T49" fmla="*/ 353 h 425"/>
                  <a:gd name="T50" fmla="*/ 424 w 601"/>
                  <a:gd name="T51" fmla="*/ 353 h 425"/>
                  <a:gd name="T52" fmla="*/ 466 w 601"/>
                  <a:gd name="T53" fmla="*/ 353 h 425"/>
                  <a:gd name="T54" fmla="*/ 466 w 601"/>
                  <a:gd name="T55" fmla="*/ 353 h 425"/>
                  <a:gd name="T56" fmla="*/ 502 w 601"/>
                  <a:gd name="T57" fmla="*/ 353 h 425"/>
                  <a:gd name="T58" fmla="*/ 487 w 601"/>
                  <a:gd name="T59" fmla="*/ 375 h 425"/>
                  <a:gd name="T60" fmla="*/ 480 w 601"/>
                  <a:gd name="T61" fmla="*/ 396 h 425"/>
                  <a:gd name="T62" fmla="*/ 509 w 601"/>
                  <a:gd name="T63" fmla="*/ 424 h 425"/>
                  <a:gd name="T64" fmla="*/ 523 w 601"/>
                  <a:gd name="T65" fmla="*/ 410 h 425"/>
                  <a:gd name="T66" fmla="*/ 593 w 601"/>
                  <a:gd name="T67" fmla="*/ 346 h 425"/>
                  <a:gd name="T68" fmla="*/ 600 w 601"/>
                  <a:gd name="T69" fmla="*/ 325 h 425"/>
                  <a:gd name="T70" fmla="*/ 593 w 601"/>
                  <a:gd name="T71" fmla="*/ 311 h 425"/>
                  <a:gd name="T72" fmla="*/ 523 w 601"/>
                  <a:gd name="T73" fmla="*/ 240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601" h="425">
                    <a:moveTo>
                      <a:pt x="523" y="240"/>
                    </a:moveTo>
                    <a:lnTo>
                      <a:pt x="523" y="240"/>
                    </a:lnTo>
                    <a:cubicBezTo>
                      <a:pt x="523" y="233"/>
                      <a:pt x="516" y="233"/>
                      <a:pt x="509" y="233"/>
                    </a:cubicBezTo>
                    <a:cubicBezTo>
                      <a:pt x="487" y="233"/>
                      <a:pt x="480" y="248"/>
                      <a:pt x="480" y="262"/>
                    </a:cubicBezTo>
                    <a:cubicBezTo>
                      <a:pt x="480" y="269"/>
                      <a:pt x="480" y="276"/>
                      <a:pt x="487" y="283"/>
                    </a:cubicBezTo>
                    <a:cubicBezTo>
                      <a:pt x="502" y="297"/>
                      <a:pt x="502" y="297"/>
                      <a:pt x="502" y="297"/>
                    </a:cubicBezTo>
                    <a:cubicBezTo>
                      <a:pt x="487" y="297"/>
                      <a:pt x="487" y="297"/>
                      <a:pt x="487" y="297"/>
                    </a:cubicBezTo>
                    <a:lnTo>
                      <a:pt x="487" y="297"/>
                    </a:lnTo>
                    <a:cubicBezTo>
                      <a:pt x="459" y="297"/>
                      <a:pt x="459" y="297"/>
                      <a:pt x="459" y="297"/>
                    </a:cubicBezTo>
                    <a:lnTo>
                      <a:pt x="459" y="297"/>
                    </a:lnTo>
                    <a:cubicBezTo>
                      <a:pt x="431" y="297"/>
                      <a:pt x="431" y="297"/>
                      <a:pt x="431" y="297"/>
                    </a:cubicBezTo>
                    <a:cubicBezTo>
                      <a:pt x="141" y="7"/>
                      <a:pt x="141" y="7"/>
                      <a:pt x="141" y="7"/>
                    </a:cubicBezTo>
                    <a:cubicBezTo>
                      <a:pt x="134" y="0"/>
                      <a:pt x="127" y="0"/>
                      <a:pt x="120" y="0"/>
                    </a:cubicBezTo>
                    <a:lnTo>
                      <a:pt x="120" y="0"/>
                    </a:lnTo>
                    <a:cubicBezTo>
                      <a:pt x="85" y="0"/>
                      <a:pt x="85" y="0"/>
                      <a:pt x="85" y="0"/>
                    </a:cubicBezTo>
                    <a:lnTo>
                      <a:pt x="85" y="0"/>
                    </a:lnTo>
                    <a:cubicBezTo>
                      <a:pt x="28" y="0"/>
                      <a:pt x="28" y="0"/>
                      <a:pt x="28" y="0"/>
                    </a:cubicBezTo>
                    <a:cubicBezTo>
                      <a:pt x="7" y="0"/>
                      <a:pt x="0" y="7"/>
                      <a:pt x="0" y="28"/>
                    </a:cubicBezTo>
                    <a:cubicBezTo>
                      <a:pt x="0" y="42"/>
                      <a:pt x="7" y="57"/>
                      <a:pt x="28" y="57"/>
                    </a:cubicBezTo>
                    <a:cubicBezTo>
                      <a:pt x="85" y="57"/>
                      <a:pt x="85" y="57"/>
                      <a:pt x="85" y="57"/>
                    </a:cubicBezTo>
                    <a:lnTo>
                      <a:pt x="85" y="57"/>
                    </a:lnTo>
                    <a:cubicBezTo>
                      <a:pt x="106" y="57"/>
                      <a:pt x="106" y="57"/>
                      <a:pt x="106" y="57"/>
                    </a:cubicBezTo>
                    <a:cubicBezTo>
                      <a:pt x="403" y="346"/>
                      <a:pt x="403" y="346"/>
                      <a:pt x="403" y="346"/>
                    </a:cubicBezTo>
                    <a:lnTo>
                      <a:pt x="403" y="346"/>
                    </a:lnTo>
                    <a:cubicBezTo>
                      <a:pt x="410" y="353"/>
                      <a:pt x="417" y="353"/>
                      <a:pt x="424" y="353"/>
                    </a:cubicBezTo>
                    <a:lnTo>
                      <a:pt x="424" y="353"/>
                    </a:lnTo>
                    <a:cubicBezTo>
                      <a:pt x="466" y="353"/>
                      <a:pt x="466" y="353"/>
                      <a:pt x="466" y="353"/>
                    </a:cubicBezTo>
                    <a:lnTo>
                      <a:pt x="466" y="353"/>
                    </a:lnTo>
                    <a:cubicBezTo>
                      <a:pt x="502" y="353"/>
                      <a:pt x="502" y="353"/>
                      <a:pt x="502" y="353"/>
                    </a:cubicBezTo>
                    <a:cubicBezTo>
                      <a:pt x="487" y="375"/>
                      <a:pt x="487" y="375"/>
                      <a:pt x="487" y="375"/>
                    </a:cubicBezTo>
                    <a:cubicBezTo>
                      <a:pt x="480" y="382"/>
                      <a:pt x="480" y="389"/>
                      <a:pt x="480" y="396"/>
                    </a:cubicBezTo>
                    <a:cubicBezTo>
                      <a:pt x="480" y="410"/>
                      <a:pt x="487" y="424"/>
                      <a:pt x="509" y="424"/>
                    </a:cubicBezTo>
                    <a:cubicBezTo>
                      <a:pt x="516" y="424"/>
                      <a:pt x="523" y="417"/>
                      <a:pt x="523" y="410"/>
                    </a:cubicBezTo>
                    <a:cubicBezTo>
                      <a:pt x="593" y="346"/>
                      <a:pt x="593" y="346"/>
                      <a:pt x="593" y="346"/>
                    </a:cubicBezTo>
                    <a:cubicBezTo>
                      <a:pt x="600" y="339"/>
                      <a:pt x="600" y="332"/>
                      <a:pt x="600" y="325"/>
                    </a:cubicBezTo>
                    <a:cubicBezTo>
                      <a:pt x="600" y="318"/>
                      <a:pt x="600" y="311"/>
                      <a:pt x="593" y="311"/>
                    </a:cubicBezTo>
                    <a:lnTo>
                      <a:pt x="523" y="240"/>
                    </a:lnTo>
                  </a:path>
                </a:pathLst>
              </a:custGeom>
              <a:solidFill>
                <a:srgbClr val="FFFFFF"/>
              </a:solidFill>
              <a:ln>
                <a:noFill/>
              </a:ln>
              <a:effectLst/>
              <a:extLst>
                <a:ext uri="{91240B29-F687-4F45-9708-019B960494DF}">
                  <a14:hiddenLine xmlns:a14="http://schemas.microsoft.com/office/drawing/2010/main" w="9525" cap="flat">
                    <a:solidFill>
                      <a:srgbClr val="808080"/>
                    </a:solidFill>
                    <a:bevel/>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wrap="square" lIns="34290" tIns="17145" rIns="34290" bIns="17145"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685663">
                  <a:defRPr/>
                </a:pPr>
                <a:endParaRPr lang="en-US">
                  <a:latin typeface="+mn-lt"/>
                  <a:ea typeface="+mn-ea"/>
                  <a:cs typeface="+mn-cs"/>
                </a:endParaRPr>
              </a:p>
            </xdr:txBody>
          </xdr:sp>
        </xdr:grpSp>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rotWithShape="1">
            <a:blip xmlns:r="http://schemas.openxmlformats.org/officeDocument/2006/relationships" r:embed="rId9"/>
            <a:srcRect r="50000" b="10218"/>
            <a:stretch/>
          </xdr:blipFill>
          <xdr:spPr>
            <a:xfrm>
              <a:off x="3963168" y="4348105"/>
              <a:ext cx="82303" cy="197048"/>
            </a:xfrm>
            <a:prstGeom prst="rect">
              <a:avLst/>
            </a:prstGeom>
          </xdr:spPr>
        </xdr:pic>
      </xdr:grpSp>
    </xdr:grpSp>
    <xdr:clientData/>
  </xdr:twoCellAnchor>
  <xdr:twoCellAnchor editAs="oneCell">
    <xdr:from>
      <xdr:col>18</xdr:col>
      <xdr:colOff>333375</xdr:colOff>
      <xdr:row>16</xdr:row>
      <xdr:rowOff>133350</xdr:rowOff>
    </xdr:from>
    <xdr:to>
      <xdr:col>19</xdr:col>
      <xdr:colOff>533479</xdr:colOff>
      <xdr:row>22</xdr:row>
      <xdr:rowOff>57990</xdr:rowOff>
    </xdr:to>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0"/>
        <a:stretch>
          <a:fillRect/>
        </a:stretch>
      </xdr:blipFill>
      <xdr:spPr>
        <a:xfrm>
          <a:off x="12792075" y="2724150"/>
          <a:ext cx="914479" cy="896190"/>
        </a:xfrm>
        <a:prstGeom prst="rect">
          <a:avLst/>
        </a:prstGeom>
      </xdr:spPr>
    </xdr:pic>
    <xdr:clientData/>
  </xdr:twoCellAnchor>
  <xdr:twoCellAnchor>
    <xdr:from>
      <xdr:col>15</xdr:col>
      <xdr:colOff>95250</xdr:colOff>
      <xdr:row>16</xdr:row>
      <xdr:rowOff>133771</xdr:rowOff>
    </xdr:from>
    <xdr:to>
      <xdr:col>16</xdr:col>
      <xdr:colOff>295275</xdr:colOff>
      <xdr:row>22</xdr:row>
      <xdr:rowOff>57570</xdr:rowOff>
    </xdr:to>
    <xdr:grpSp>
      <xdr:nvGrpSpPr>
        <xdr:cNvPr id="50" name="Group 49">
          <a:extLst>
            <a:ext uri="{FF2B5EF4-FFF2-40B4-BE49-F238E27FC236}">
              <a16:creationId xmlns:a16="http://schemas.microsoft.com/office/drawing/2014/main" id="{00000000-0008-0000-0300-000032000000}"/>
            </a:ext>
          </a:extLst>
        </xdr:cNvPr>
        <xdr:cNvGrpSpPr/>
      </xdr:nvGrpSpPr>
      <xdr:grpSpPr>
        <a:xfrm>
          <a:off x="10504714" y="2746342"/>
          <a:ext cx="921204" cy="903514"/>
          <a:chOff x="6084607" y="4155877"/>
          <a:chExt cx="914400" cy="895349"/>
        </a:xfrm>
      </xdr:grpSpPr>
      <xdr:sp macro="" textlink="">
        <xdr:nvSpPr>
          <xdr:cNvPr id="51" name="Oval 50">
            <a:extLst>
              <a:ext uri="{FF2B5EF4-FFF2-40B4-BE49-F238E27FC236}">
                <a16:creationId xmlns:a16="http://schemas.microsoft.com/office/drawing/2014/main" id="{00000000-0008-0000-0300-000033000000}"/>
              </a:ext>
            </a:extLst>
          </xdr:cNvPr>
          <xdr:cNvSpPr/>
        </xdr:nvSpPr>
        <xdr:spPr>
          <a:xfrm>
            <a:off x="6084607" y="4155877"/>
            <a:ext cx="914400" cy="895349"/>
          </a:xfrm>
          <a:prstGeom prst="ellipse">
            <a:avLst/>
          </a:prstGeom>
          <a:solidFill>
            <a:srgbClr val="B8DDE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sz="4000">
                <a:solidFill>
                  <a:srgbClr val="FFFFFF"/>
                </a:solidFill>
              </a:rPr>
              <a:t>$</a:t>
            </a:r>
          </a:p>
        </xdr:txBody>
      </xdr:sp>
      <xdr:sp macro="" textlink="">
        <xdr:nvSpPr>
          <xdr:cNvPr id="52" name="Freeform 73">
            <a:extLst>
              <a:ext uri="{FF2B5EF4-FFF2-40B4-BE49-F238E27FC236}">
                <a16:creationId xmlns:a16="http://schemas.microsoft.com/office/drawing/2014/main" id="{00000000-0008-0000-0300-000034000000}"/>
              </a:ext>
            </a:extLst>
          </xdr:cNvPr>
          <xdr:cNvSpPr>
            <a:spLocks/>
          </xdr:cNvSpPr>
        </xdr:nvSpPr>
        <xdr:spPr bwMode="auto">
          <a:xfrm>
            <a:off x="6549783" y="4765732"/>
            <a:ext cx="0" cy="0"/>
          </a:xfrm>
          <a:custGeom>
            <a:avLst/>
            <a:gdLst/>
            <a:ahLst/>
            <a:cxnLst>
              <a:cxn ang="0">
                <a:pos x="0" y="0"/>
              </a:cxn>
              <a:cxn ang="0">
                <a:pos x="0" y="0"/>
              </a:cxn>
              <a:cxn ang="0">
                <a:pos x="0" y="0"/>
              </a:cxn>
              <a:cxn ang="0">
                <a:pos x="0" y="0"/>
              </a:cxn>
              <a:cxn ang="0">
                <a:pos x="0" y="0"/>
              </a:cxn>
            </a:cxnLst>
            <a:rect l="0" t="0" r="r" b="b"/>
            <a:pathLst>
              <a:path>
                <a:moveTo>
                  <a:pt x="0" y="0"/>
                </a:moveTo>
                <a:lnTo>
                  <a:pt x="0" y="0"/>
                </a:lnTo>
                <a:cubicBezTo>
                  <a:pt x="0" y="0"/>
                  <a:pt x="0" y="0"/>
                  <a:pt x="0" y="0"/>
                </a:cubicBezTo>
                <a:cubicBezTo>
                  <a:pt x="0" y="0"/>
                  <a:pt x="0" y="0"/>
                  <a:pt x="0" y="0"/>
                </a:cubicBezTo>
                <a:cubicBezTo>
                  <a:pt x="0" y="0"/>
                  <a:pt x="0" y="0"/>
                  <a:pt x="0" y="0"/>
                </a:cubicBezTo>
                <a:close/>
              </a:path>
            </a:pathLst>
          </a:custGeom>
          <a:solidFill>
            <a:schemeClr val="accent6"/>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792480</xdr:colOff>
      <xdr:row>46</xdr:row>
      <xdr:rowOff>40640</xdr:rowOff>
    </xdr:from>
    <xdr:to>
      <xdr:col>1</xdr:col>
      <xdr:colOff>2032000</xdr:colOff>
      <xdr:row>50</xdr:row>
      <xdr:rowOff>140016</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92480" y="7213600"/>
          <a:ext cx="2062480" cy="708976"/>
        </a:xfrm>
        <a:prstGeom prst="roundRect">
          <a:avLst/>
        </a:prstGeom>
        <a:effectLst>
          <a:outerShdw blurRad="50800" dist="38100" dir="2700000" algn="tl" rotWithShape="0">
            <a:prstClr val="black">
              <a:alpha val="40000"/>
            </a:prstClr>
          </a:outerShdw>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a:solidFill>
                <a:srgbClr val="000000"/>
              </a:solidFill>
            </a:rPr>
            <a:t>Return</a:t>
          </a:r>
          <a:r>
            <a:rPr lang="en-US" sz="1400" baseline="0">
              <a:solidFill>
                <a:srgbClr val="000000"/>
              </a:solidFill>
            </a:rPr>
            <a:t> to w</a:t>
          </a:r>
          <a:r>
            <a:rPr lang="en-US" sz="1400">
              <a:solidFill>
                <a:srgbClr val="000000"/>
              </a:solidFill>
            </a:rPr>
            <a:t>ater supply</a:t>
          </a:r>
          <a:r>
            <a:rPr lang="en-US" sz="1400" baseline="0">
              <a:solidFill>
                <a:srgbClr val="000000"/>
              </a:solidFill>
            </a:rPr>
            <a:t> &amp; management options</a:t>
          </a:r>
          <a:endParaRPr lang="en-US" sz="1400">
            <a:solidFill>
              <a:srgbClr val="000000"/>
            </a:solidFill>
          </a:endParaRPr>
        </a:p>
      </xdr:txBody>
    </xdr:sp>
    <xdr:clientData/>
  </xdr:twoCellAnchor>
  <xdr:twoCellAnchor editAs="oneCell">
    <xdr:from>
      <xdr:col>3</xdr:col>
      <xdr:colOff>2566147</xdr:colOff>
      <xdr:row>1</xdr:row>
      <xdr:rowOff>33618</xdr:rowOff>
    </xdr:from>
    <xdr:to>
      <xdr:col>4</xdr:col>
      <xdr:colOff>269680</xdr:colOff>
      <xdr:row>7</xdr:row>
      <xdr:rowOff>170665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121588" y="190500"/>
          <a:ext cx="2421210" cy="15041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5:F19" headerRowCount="0" totalsRowShown="0" headerRowDxfId="48" dataDxfId="47">
  <tableColumns count="5">
    <tableColumn id="1" xr3:uid="{00000000-0010-0000-0000-000001000000}" name="Column1" dataDxfId="46"/>
    <tableColumn id="2" xr3:uid="{00000000-0010-0000-0000-000002000000}" name="Column2" dataDxfId="45"/>
    <tableColumn id="3" xr3:uid="{00000000-0010-0000-0000-000003000000}" name="Column3" dataDxfId="44"/>
    <tableColumn id="4" xr3:uid="{00000000-0010-0000-0000-000004000000}" name="Column4" dataDxfId="43" dataCellStyle="Comma"/>
    <tableColumn id="5" xr3:uid="{00000000-0010-0000-0000-000005000000}" name="Column5" dataDxfId="42"/>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412" displayName="Table412" ref="B7:E12" headerRowCount="0" totalsRowShown="0" headerRowDxfId="41" dataDxfId="40">
  <tableColumns count="4">
    <tableColumn id="1" xr3:uid="{00000000-0010-0000-0100-000001000000}" name="Stock water requirements" headerRowDxfId="39" dataDxfId="38"/>
    <tableColumn id="2" xr3:uid="{00000000-0010-0000-0100-000002000000}" name="Average daily water requirement (litres)" headerRowDxfId="37" dataDxfId="36"/>
    <tableColumn id="3" xr3:uid="{00000000-0010-0000-0100-000003000000}" name="Figure used" dataDxfId="35"/>
    <tableColumn id="4" xr3:uid="{00000000-0010-0000-0100-000004000000}" name="Column1" dataDxfId="34" dataCellStyle="Comma"/>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316" displayName="Table316" ref="K14:O25" headerRowCount="0" totalsRowShown="0" headerRowDxfId="33" dataDxfId="32">
  <tableColumns count="5">
    <tableColumn id="1" xr3:uid="{00000000-0010-0000-0200-000001000000}" name="Column1" dataDxfId="31"/>
    <tableColumn id="2" xr3:uid="{00000000-0010-0000-0200-000002000000}" name="Column2" dataDxfId="30"/>
    <tableColumn id="3" xr3:uid="{00000000-0010-0000-0200-000003000000}" name="Column3" dataDxfId="29" dataCellStyle="Comma"/>
    <tableColumn id="4" xr3:uid="{00000000-0010-0000-0200-000004000000}" name="Column4" dataDxfId="28" dataCellStyle="Comma"/>
    <tableColumn id="5" xr3:uid="{00000000-0010-0000-0200-000005000000}" name="Column5" dataDxfId="27" dataCellStyle="Comma"/>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20" displayName="Table20" ref="B23:F35" headerRowCount="0" totalsRowShown="0" headerRowDxfId="26" dataDxfId="25" tableBorderDxfId="24" totalsRowBorderDxfId="23">
  <tableColumns count="5">
    <tableColumn id="1" xr3:uid="{00000000-0010-0000-0300-000001000000}" name="Column1" headerRowDxfId="22" dataDxfId="21"/>
    <tableColumn id="2" xr3:uid="{00000000-0010-0000-0300-000002000000}" name="Column2" dataDxfId="20"/>
    <tableColumn id="3" xr3:uid="{00000000-0010-0000-0300-000003000000}" name="Column3" dataDxfId="19"/>
    <tableColumn id="4" xr3:uid="{00000000-0010-0000-0300-000004000000}" name="Column4" headerRowDxfId="18" dataDxfId="17" headerRowCellStyle="Comma"/>
    <tableColumn id="5" xr3:uid="{00000000-0010-0000-0300-000005000000}" name="Column5" dataDxfId="16"/>
  </tableColumns>
  <tableStyleInfo name="TableStyleLight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21" displayName="Table21" ref="C70:F81" headerRowCount="0" totalsRowShown="0" headerRowDxfId="15" dataDxfId="14">
  <tableColumns count="4">
    <tableColumn id="1" xr3:uid="{00000000-0010-0000-0400-000001000000}" name="Column1" dataDxfId="13"/>
    <tableColumn id="2" xr3:uid="{00000000-0010-0000-0400-000002000000}" name="Column2" dataDxfId="12" dataCellStyle="Comma">
      <calculatedColumnFormula>PI()*Table21[[#This Row],[Column3]]^2*G70</calculatedColumnFormula>
    </tableColumn>
    <tableColumn id="3" xr3:uid="{00000000-0010-0000-0400-000003000000}" name="Column3" dataDxfId="11"/>
    <tableColumn id="4" xr3:uid="{00000000-0010-0000-0400-000004000000}" name="Column4" dataDxfId="10">
      <calculatedColumnFormula>PI()*Table21[[#This Row],[Column2]]^2*Table21[[#This Row],[Column3]]</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able2015" displayName="Table2015" ref="B38:F50" headerRowCount="0" totalsRowShown="0" headerRowDxfId="9" dataDxfId="8" tableBorderDxfId="7">
  <tableColumns count="5">
    <tableColumn id="1" xr3:uid="{00000000-0010-0000-0500-000001000000}" name="Column1" headerRowDxfId="6" dataDxfId="5"/>
    <tableColumn id="2" xr3:uid="{00000000-0010-0000-0500-000002000000}" name="Column2" dataDxfId="4"/>
    <tableColumn id="3" xr3:uid="{00000000-0010-0000-0500-000003000000}" name="Column3" dataDxfId="3"/>
    <tableColumn id="4" xr3:uid="{00000000-0010-0000-0500-000004000000}" name="Column4" headerRowDxfId="2" dataDxfId="1" headerRowCellStyle="Comma"/>
    <tableColumn id="5" xr3:uid="{00000000-0010-0000-0500-000005000000}" name="Column5"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table" Target="../tables/table5.xml"/><Relationship Id="rId3" Type="http://schemas.openxmlformats.org/officeDocument/2006/relationships/hyperlink" Target="../../../../../AppData/Local/Microsoft/Windows/INetCache/Content.Outlook/KM9HI8P5/agriculture.vic.gov.au/agriculture/farm-management/soil-and-water/water/farm-water-solutions/how-much-water-is-available/how-much-water-is-in-my-dam" TargetMode="External"/><Relationship Id="rId7" Type="http://schemas.openxmlformats.org/officeDocument/2006/relationships/printerSettings" Target="../printerSettings/printerSettings1.bin"/><Relationship Id="rId12" Type="http://schemas.openxmlformats.org/officeDocument/2006/relationships/table" Target="../tables/table4.xml"/><Relationship Id="rId2" Type="http://schemas.openxmlformats.org/officeDocument/2006/relationships/hyperlink" Target="../../../../../AppData/Local/Microsoft/Windows/INetCache/Content.Outlook/KM9HI8P5/agriculture.vic.gov.au/agriculture/farm-management/soil-and-water/water/farm-water-solutions/how-much-water-is-available/how-much-water-is-in-my-dam" TargetMode="External"/><Relationship Id="rId1" Type="http://schemas.openxmlformats.org/officeDocument/2006/relationships/hyperlink" Target="../../../../../AppData/Local/Microsoft/Windows/INetCache/Content.Outlook/KM9HI8P5/agriculture.vic.gov.au/agriculture/farm-management/soil-and-water/water/farm-water-solutions/how-much-water-is-available/how-much-water-is-in-my-dam" TargetMode="External"/><Relationship Id="rId6" Type="http://schemas.openxmlformats.org/officeDocument/2006/relationships/hyperlink" Target="https://eprints.usq.edu.au/8083/1/Craig_Schmidt_Hancock_AV.pdf" TargetMode="External"/><Relationship Id="rId11" Type="http://schemas.openxmlformats.org/officeDocument/2006/relationships/table" Target="../tables/table3.xml"/><Relationship Id="rId5" Type="http://schemas.openxmlformats.org/officeDocument/2006/relationships/hyperlink" Target="http://agriculture.vic.gov.au/__data/assets/pdf_file/0007/197080/Dairy-shed-water.pdf" TargetMode="External"/><Relationship Id="rId10" Type="http://schemas.openxmlformats.org/officeDocument/2006/relationships/table" Target="../tables/table2.xml"/><Relationship Id="rId4" Type="http://schemas.openxmlformats.org/officeDocument/2006/relationships/hyperlink" Target="../../../../../AppData/Local/Microsoft/Windows/INetCache/Content.Outlook/KM9HI8P5/agriculture.vic.gov.au/agriculture/farm-management/soil-and-water/water/farm-water-solutions/how-much-water-is-available/how-much-water-is-in-my-dam" TargetMode="External"/><Relationship Id="rId9" Type="http://schemas.openxmlformats.org/officeDocument/2006/relationships/table" Target="../tables/table1.xml"/><Relationship Id="rId1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www.vvg.org.au/" TargetMode="External"/><Relationship Id="rId13" Type="http://schemas.openxmlformats.org/officeDocument/2006/relationships/hyperlink" Target="https://www.dairyaustralia.com.au/farm/land-water-carbon/water-and-irrigation/plate-cooler-and-cooling-towers" TargetMode="External"/><Relationship Id="rId18" Type="http://schemas.openxmlformats.org/officeDocument/2006/relationships/hyperlink" Target="http://agriculture.vic.gov.au/agriculture/dairy/water-use-in-dairies/dairy-shed-water-usage" TargetMode="External"/><Relationship Id="rId26" Type="http://schemas.openxmlformats.org/officeDocument/2006/relationships/hyperlink" Target="https://realtimedata.waternsw.com.au/water.stm" TargetMode="External"/><Relationship Id="rId3" Type="http://schemas.openxmlformats.org/officeDocument/2006/relationships/hyperlink" Target="https://www.dairyaustralia.com.au/farm/land-water-carbon/water-and-irrigation/holding-yards/reduce-amount-of-water" TargetMode="External"/><Relationship Id="rId21" Type="http://schemas.openxmlformats.org/officeDocument/2006/relationships/hyperlink" Target="https://www.dairyaustralia.com.au/farm/land-water-carbon/water-and-irrigation/plate-cooler-and-cooling-towers" TargetMode="External"/><Relationship Id="rId7" Type="http://schemas.openxmlformats.org/officeDocument/2006/relationships/hyperlink" Target="http://wrt.tas.gov.au/groundwater-info/" TargetMode="External"/><Relationship Id="rId12" Type="http://schemas.openxmlformats.org/officeDocument/2006/relationships/hyperlink" Target="https://www.dairyaustralia.com.au/farm/land-water-carbon/water-and-irrigation/water-saving-options-by-effort" TargetMode="External"/><Relationship Id="rId17" Type="http://schemas.openxmlformats.org/officeDocument/2006/relationships/hyperlink" Target="https://www.dairyaustralia.com.au/farm/land-water-carbon/water-and-irrigation/washing-platform-and-dairy-surfaces" TargetMode="External"/><Relationship Id="rId25" Type="http://schemas.openxmlformats.org/officeDocument/2006/relationships/hyperlink" Target="https://water-monitoring.information.qld.gov.au/" TargetMode="External"/><Relationship Id="rId2" Type="http://schemas.openxmlformats.org/officeDocument/2006/relationships/hyperlink" Target="http://agriculture.vic.gov.au/agriculture/dairy/water-use-in-dairies/dairy-shed-water-usage" TargetMode="External"/><Relationship Id="rId16" Type="http://schemas.openxmlformats.org/officeDocument/2006/relationships/hyperlink" Target="https://www.dairyaustralia.com.au/farm/land-water-carbon/water-and-irrigation/other-areas-to-save-water" TargetMode="External"/><Relationship Id="rId20" Type="http://schemas.openxmlformats.org/officeDocument/2006/relationships/hyperlink" Target="https://www.dairyaustralia.com.au/farm/land-water-carbon/water-and-irrigation/water-saving-options-by-effort" TargetMode="External"/><Relationship Id="rId1" Type="http://schemas.openxmlformats.org/officeDocument/2006/relationships/hyperlink" Target="https://www.dairyaustralia.com.au/farm/land-water-carbon/water-and-irrigation/other-areas-to-save-water" TargetMode="External"/><Relationship Id="rId6" Type="http://schemas.openxmlformats.org/officeDocument/2006/relationships/hyperlink" Target="http://www.waterconnect.sa.gov.au/Systems/GD" TargetMode="External"/><Relationship Id="rId11" Type="http://schemas.openxmlformats.org/officeDocument/2006/relationships/hyperlink" Target="https://www.dairyaustralia.com.au/farm/land-water-carbon/water-and-irrigation/water-saving-options-by-water-saved" TargetMode="External"/><Relationship Id="rId24" Type="http://schemas.openxmlformats.org/officeDocument/2006/relationships/hyperlink" Target="https://www.waterconnect.sa.gov.au/Systems/GD/Pages/Default.aspx" TargetMode="External"/><Relationship Id="rId5" Type="http://schemas.openxmlformats.org/officeDocument/2006/relationships/hyperlink" Target="https://water-monitoring.information.qld.gov.au/" TargetMode="External"/><Relationship Id="rId15" Type="http://schemas.openxmlformats.org/officeDocument/2006/relationships/hyperlink" Target="https://www.dairyaustralia.com.au/farm/land-water-carbon/water-and-irrigation/washing-platform-and-dairy-surfaces" TargetMode="External"/><Relationship Id="rId23" Type="http://schemas.openxmlformats.org/officeDocument/2006/relationships/hyperlink" Target="https://wrt.tas.gov.au/groundwater-info/" TargetMode="External"/><Relationship Id="rId28" Type="http://schemas.openxmlformats.org/officeDocument/2006/relationships/drawing" Target="../drawings/drawing5.xml"/><Relationship Id="rId10" Type="http://schemas.openxmlformats.org/officeDocument/2006/relationships/hyperlink" Target="https://www.dairyaustralia.com.au/farm/land-water-carbon/water-and-irrigation/water-saving-options-by-water-saved" TargetMode="External"/><Relationship Id="rId19" Type="http://schemas.openxmlformats.org/officeDocument/2006/relationships/hyperlink" Target="https://www.dairyaustralia.com.au/farm/land-water-carbon/water-and-irrigation/water-saving-options-by-cost" TargetMode="External"/><Relationship Id="rId4" Type="http://schemas.openxmlformats.org/officeDocument/2006/relationships/hyperlink" Target="http://realtimedata.water.nsw.gov.au/water.stm?ppbm=GROUND_WATER&amp;gw&amp;3&amp;gwkm_org" TargetMode="External"/><Relationship Id="rId9" Type="http://schemas.openxmlformats.org/officeDocument/2006/relationships/hyperlink" Target="https://www.dairyaustralia.com.au/farm/land-water-carbon/water-and-irrigation/water-saving-options-by-cost" TargetMode="External"/><Relationship Id="rId14" Type="http://schemas.openxmlformats.org/officeDocument/2006/relationships/hyperlink" Target="https://www.dairyaustralia.com.au/farm/land-water-carbon/water-and-irrigation/holding-yards/reduce-amount-of-water" TargetMode="External"/><Relationship Id="rId22" Type="http://schemas.openxmlformats.org/officeDocument/2006/relationships/hyperlink" Target="https://www.vvg.org.au/" TargetMode="External"/><Relationship Id="rId27"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41"/>
  <sheetViews>
    <sheetView showGridLines="0" showRowColHeaders="0" zoomScale="85" zoomScaleNormal="85" zoomScalePageLayoutView="125" workbookViewId="0">
      <selection activeCell="E54" sqref="E54"/>
    </sheetView>
  </sheetViews>
  <sheetFormatPr defaultRowHeight="12.75" x14ac:dyDescent="0.2"/>
  <sheetData>
    <row r="41" spans="1:1" x14ac:dyDescent="0.2">
      <c r="A41" t="s">
        <v>191</v>
      </c>
    </row>
  </sheetData>
  <sheetProtection algorithmName="SHA-512" hashValue="c24ztDJsGZZQmYwmpaBAVR8mFmkIBIdlLxdHYDfssHH+Emk+Qq/iDy47S4yqCrsLIqxUXT3Kcky1EYlYfjAarg==" saltValue="NkZFsQXire4TD0by8Gth9g==" spinCount="100000" sheet="1" objects="1" scenarios="1"/>
  <pageMargins left="0.75" right="0.75" top="1" bottom="1" header="0.5" footer="0.5"/>
  <pageSetup paperSize="9"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B1:AO94"/>
  <sheetViews>
    <sheetView showGridLines="0" zoomScaleNormal="100" zoomScalePageLayoutView="125" workbookViewId="0">
      <selection activeCell="E71" sqref="E71"/>
    </sheetView>
  </sheetViews>
  <sheetFormatPr defaultColWidth="10.85546875" defaultRowHeight="12.75" x14ac:dyDescent="0.2"/>
  <cols>
    <col min="1" max="1" width="4.140625" style="2" customWidth="1"/>
    <col min="2" max="2" width="13" style="2" customWidth="1"/>
    <col min="3" max="3" width="14.140625" style="2" customWidth="1"/>
    <col min="4" max="4" width="14.28515625" style="2" customWidth="1"/>
    <col min="5" max="5" width="15" style="2" customWidth="1"/>
    <col min="6" max="6" width="15.85546875" style="2" customWidth="1"/>
    <col min="7" max="10" width="10.85546875" style="2"/>
    <col min="11" max="11" width="11" style="2" customWidth="1"/>
    <col min="12" max="12" width="11" style="2" bestFit="1" customWidth="1"/>
    <col min="13" max="13" width="13.140625" style="2" bestFit="1" customWidth="1"/>
    <col min="14" max="14" width="12.28515625" style="2" bestFit="1" customWidth="1"/>
    <col min="15" max="15" width="12.140625" style="2" customWidth="1"/>
    <col min="16" max="16" width="13.140625" style="2" bestFit="1" customWidth="1"/>
    <col min="17" max="17" width="11" style="2" bestFit="1" customWidth="1"/>
    <col min="18" max="20" width="12.140625" style="2" bestFit="1" customWidth="1"/>
    <col min="21" max="21" width="12.28515625" style="2" bestFit="1" customWidth="1"/>
    <col min="22" max="27" width="10.85546875" style="2"/>
    <col min="28" max="28" width="24.42578125" style="2" customWidth="1"/>
    <col min="29" max="29" width="10.85546875" style="2"/>
    <col min="30" max="30" width="12.140625" style="2" bestFit="1" customWidth="1"/>
    <col min="31" max="16384" width="10.85546875" style="2"/>
  </cols>
  <sheetData>
    <row r="1" spans="2:41" ht="23.25" x14ac:dyDescent="0.35">
      <c r="B1" s="34" t="s">
        <v>154</v>
      </c>
    </row>
    <row r="2" spans="2:41" ht="23.25" x14ac:dyDescent="0.35">
      <c r="B2" s="34"/>
    </row>
    <row r="3" spans="2:41" ht="18" x14ac:dyDescent="0.25">
      <c r="B3" s="24" t="s">
        <v>151</v>
      </c>
      <c r="E3" s="132" t="s">
        <v>141</v>
      </c>
    </row>
    <row r="4" spans="2:41" ht="23.25" x14ac:dyDescent="0.35">
      <c r="B4" s="34"/>
    </row>
    <row r="5" spans="2:41" x14ac:dyDescent="0.2">
      <c r="B5" s="3" t="s">
        <v>96</v>
      </c>
      <c r="AC5" s="35"/>
      <c r="AD5" s="35"/>
      <c r="AE5" s="35"/>
      <c r="AF5" s="18"/>
      <c r="AG5" s="18"/>
      <c r="AH5" s="18"/>
      <c r="AI5" s="18"/>
      <c r="AJ5" s="18"/>
      <c r="AK5" s="18"/>
      <c r="AL5" s="18"/>
      <c r="AM5" s="18"/>
      <c r="AN5" s="18"/>
    </row>
    <row r="6" spans="2:41" ht="51" x14ac:dyDescent="0.2">
      <c r="B6" s="37" t="s">
        <v>95</v>
      </c>
      <c r="C6" s="38" t="s">
        <v>34</v>
      </c>
      <c r="D6" s="39" t="s">
        <v>68</v>
      </c>
      <c r="E6" s="40" t="s">
        <v>54</v>
      </c>
      <c r="AB6" s="31"/>
      <c r="AC6" s="151" t="s">
        <v>59</v>
      </c>
      <c r="AD6" s="152"/>
      <c r="AE6" s="153"/>
      <c r="AF6" s="151" t="s">
        <v>60</v>
      </c>
      <c r="AG6" s="154"/>
      <c r="AH6" s="155"/>
      <c r="AI6" s="151" t="s">
        <v>61</v>
      </c>
      <c r="AJ6" s="154"/>
      <c r="AK6" s="155"/>
      <c r="AL6" s="151" t="s">
        <v>62</v>
      </c>
      <c r="AM6" s="154"/>
      <c r="AN6" s="155"/>
      <c r="AO6" s="2" t="s">
        <v>50</v>
      </c>
    </row>
    <row r="7" spans="2:41" ht="12.75" customHeight="1" x14ac:dyDescent="0.2">
      <c r="B7" s="47" t="s">
        <v>161</v>
      </c>
      <c r="C7" s="44">
        <v>155</v>
      </c>
      <c r="D7" s="36"/>
      <c r="E7" s="135">
        <f>Table412[[#This Row],[Average daily water requirement (litres)]]*Table412[[#This Row],[Figure used]]</f>
        <v>0</v>
      </c>
      <c r="AB7" s="31"/>
      <c r="AC7" s="29" t="s">
        <v>9</v>
      </c>
      <c r="AD7" s="29" t="s">
        <v>10</v>
      </c>
      <c r="AE7" s="29" t="s">
        <v>11</v>
      </c>
      <c r="AF7" s="29" t="s">
        <v>12</v>
      </c>
      <c r="AG7" s="29" t="s">
        <v>13</v>
      </c>
      <c r="AH7" s="29" t="s">
        <v>14</v>
      </c>
      <c r="AI7" s="29" t="s">
        <v>15</v>
      </c>
      <c r="AJ7" s="29" t="s">
        <v>16</v>
      </c>
      <c r="AK7" s="29" t="s">
        <v>17</v>
      </c>
      <c r="AL7" s="29" t="s">
        <v>18</v>
      </c>
      <c r="AM7" s="29" t="s">
        <v>19</v>
      </c>
      <c r="AN7" s="29" t="s">
        <v>8</v>
      </c>
    </row>
    <row r="8" spans="2:41" ht="12.75" customHeight="1" x14ac:dyDescent="0.2">
      <c r="B8" s="47" t="s">
        <v>162</v>
      </c>
      <c r="C8" s="45">
        <v>50</v>
      </c>
      <c r="D8" s="36"/>
      <c r="E8" s="135">
        <f>Table412[[#This Row],[Average daily water requirement (litres)]]*Table412[[#This Row],[Figure used]]</f>
        <v>0</v>
      </c>
      <c r="AB8" s="31" t="s">
        <v>58</v>
      </c>
      <c r="AC8" s="33">
        <f>$AC$32/3</f>
        <v>8.3333333333333329E-2</v>
      </c>
      <c r="AD8" s="33">
        <f>$AC$32/3</f>
        <v>8.3333333333333329E-2</v>
      </c>
      <c r="AE8" s="33">
        <f>$AC$32/3</f>
        <v>8.3333333333333329E-2</v>
      </c>
      <c r="AF8" s="33">
        <f>$AD$32/3</f>
        <v>0.11333333333333334</v>
      </c>
      <c r="AG8" s="33">
        <f>$AD$32/3</f>
        <v>0.11333333333333334</v>
      </c>
      <c r="AH8" s="33">
        <f>$AD$32/3</f>
        <v>0.11333333333333334</v>
      </c>
      <c r="AI8" s="33">
        <f>$AE$32/3</f>
        <v>8.666666666666667E-2</v>
      </c>
      <c r="AJ8" s="33">
        <f>$AE$32/3</f>
        <v>8.666666666666667E-2</v>
      </c>
      <c r="AK8" s="33">
        <f>$AE$32/3</f>
        <v>8.666666666666667E-2</v>
      </c>
      <c r="AL8" s="33">
        <f>$AB$32/3</f>
        <v>4.9999999999999996E-2</v>
      </c>
      <c r="AM8" s="33">
        <f>$AB$32/3</f>
        <v>4.9999999999999996E-2</v>
      </c>
      <c r="AN8" s="33">
        <f>$AB$32/3</f>
        <v>4.9999999999999996E-2</v>
      </c>
      <c r="AO8" s="25">
        <f>SUM(AC8:AN8)</f>
        <v>1.0000000000000002</v>
      </c>
    </row>
    <row r="9" spans="2:41" x14ac:dyDescent="0.2">
      <c r="B9" s="47" t="s">
        <v>32</v>
      </c>
      <c r="C9" s="44">
        <v>25</v>
      </c>
      <c r="D9" s="36"/>
      <c r="E9" s="135">
        <f>Table412[[#This Row],[Average daily water requirement (litres)]]*Table412[[#This Row],[Figure used]]</f>
        <v>0</v>
      </c>
      <c r="AB9" s="31" t="s">
        <v>39</v>
      </c>
      <c r="AC9" s="23">
        <f t="shared" ref="AC9:AN9" si="0">AC8*$F$19</f>
        <v>0</v>
      </c>
      <c r="AD9" s="23">
        <f t="shared" si="0"/>
        <v>0</v>
      </c>
      <c r="AE9" s="23">
        <f t="shared" si="0"/>
        <v>0</v>
      </c>
      <c r="AF9" s="23">
        <f t="shared" si="0"/>
        <v>0</v>
      </c>
      <c r="AG9" s="23">
        <f t="shared" si="0"/>
        <v>0</v>
      </c>
      <c r="AH9" s="23">
        <f t="shared" si="0"/>
        <v>0</v>
      </c>
      <c r="AI9" s="23">
        <f t="shared" si="0"/>
        <v>0</v>
      </c>
      <c r="AJ9" s="23">
        <f t="shared" si="0"/>
        <v>0</v>
      </c>
      <c r="AK9" s="23">
        <f t="shared" si="0"/>
        <v>0</v>
      </c>
      <c r="AL9" s="23">
        <f t="shared" si="0"/>
        <v>0</v>
      </c>
      <c r="AM9" s="23">
        <f t="shared" si="0"/>
        <v>0</v>
      </c>
      <c r="AN9" s="23">
        <f t="shared" si="0"/>
        <v>0</v>
      </c>
      <c r="AO9" s="15">
        <f>SUM(AC9:AN9)</f>
        <v>0</v>
      </c>
    </row>
    <row r="10" spans="2:41" ht="12.4" customHeight="1" x14ac:dyDescent="0.2">
      <c r="B10" s="47" t="s">
        <v>33</v>
      </c>
      <c r="C10" s="44">
        <v>80</v>
      </c>
      <c r="D10" s="36"/>
      <c r="E10" s="135">
        <f>Table412[[#This Row],[Average daily water requirement (litres)]]*Table412[[#This Row],[Figure used]]</f>
        <v>0</v>
      </c>
      <c r="AB10" s="29" t="s">
        <v>26</v>
      </c>
      <c r="AC10" s="31">
        <v>30</v>
      </c>
      <c r="AD10" s="31">
        <v>31</v>
      </c>
      <c r="AE10" s="31">
        <v>30</v>
      </c>
      <c r="AF10" s="31">
        <v>31</v>
      </c>
      <c r="AG10" s="31">
        <v>31</v>
      </c>
      <c r="AH10" s="31">
        <v>28</v>
      </c>
      <c r="AI10" s="31">
        <v>31</v>
      </c>
      <c r="AJ10" s="31">
        <v>30</v>
      </c>
      <c r="AK10" s="31">
        <v>31</v>
      </c>
      <c r="AL10" s="31">
        <v>30</v>
      </c>
      <c r="AM10" s="31">
        <v>31</v>
      </c>
      <c r="AN10" s="31">
        <v>31</v>
      </c>
      <c r="AO10" s="2">
        <f>SUM(AC10:AN10)</f>
        <v>365</v>
      </c>
    </row>
    <row r="11" spans="2:41" ht="12.75" customHeight="1" x14ac:dyDescent="0.2">
      <c r="B11" s="47" t="s">
        <v>163</v>
      </c>
      <c r="C11" s="44">
        <v>90</v>
      </c>
      <c r="D11" s="36"/>
      <c r="E11" s="135">
        <f>Table412[[#This Row],[Average daily water requirement (litres)]]*Table412[[#This Row],[Figure used]]</f>
        <v>0</v>
      </c>
      <c r="F11" s="6"/>
      <c r="AB11" s="29" t="s">
        <v>25</v>
      </c>
      <c r="AC11" s="23">
        <f t="shared" ref="AC11:AM11" si="1">AC9/AC10</f>
        <v>0</v>
      </c>
      <c r="AD11" s="23">
        <f t="shared" si="1"/>
        <v>0</v>
      </c>
      <c r="AE11" s="23">
        <f t="shared" si="1"/>
        <v>0</v>
      </c>
      <c r="AF11" s="23">
        <f t="shared" si="1"/>
        <v>0</v>
      </c>
      <c r="AG11" s="23">
        <f t="shared" si="1"/>
        <v>0</v>
      </c>
      <c r="AH11" s="23">
        <f t="shared" si="1"/>
        <v>0</v>
      </c>
      <c r="AI11" s="23">
        <f t="shared" si="1"/>
        <v>0</v>
      </c>
      <c r="AJ11" s="23">
        <f t="shared" si="1"/>
        <v>0</v>
      </c>
      <c r="AK11" s="23">
        <f t="shared" si="1"/>
        <v>0</v>
      </c>
      <c r="AL11" s="23">
        <f t="shared" si="1"/>
        <v>0</v>
      </c>
      <c r="AM11" s="23">
        <f t="shared" si="1"/>
        <v>0</v>
      </c>
      <c r="AN11" s="23">
        <f>AN9/AN10</f>
        <v>0</v>
      </c>
      <c r="AO11" s="15">
        <f>AVERAGE(AC11:AN11)</f>
        <v>0</v>
      </c>
    </row>
    <row r="12" spans="2:41" ht="31.15" customHeight="1" x14ac:dyDescent="0.2">
      <c r="B12" s="41"/>
      <c r="C12" s="42"/>
      <c r="D12" s="43" t="s">
        <v>36</v>
      </c>
      <c r="E12" s="136">
        <f>SUM(E7:E11)</f>
        <v>0</v>
      </c>
      <c r="AF12" s="27" t="s">
        <v>40</v>
      </c>
    </row>
    <row r="13" spans="2:41" ht="48" customHeight="1" x14ac:dyDescent="0.25">
      <c r="K13" s="157" t="s">
        <v>111</v>
      </c>
      <c r="L13" s="157"/>
      <c r="M13" s="157"/>
      <c r="N13" s="157"/>
      <c r="O13" s="157"/>
      <c r="AF13" s="27"/>
    </row>
    <row r="14" spans="2:41" ht="15.75" x14ac:dyDescent="0.25">
      <c r="B14" s="28" t="s">
        <v>97</v>
      </c>
      <c r="K14" s="67"/>
      <c r="L14" s="68"/>
      <c r="M14" s="69"/>
      <c r="N14" s="64" t="s">
        <v>30</v>
      </c>
      <c r="O14" s="69"/>
      <c r="AB14" s="29" t="s">
        <v>2</v>
      </c>
      <c r="AC14" s="30">
        <f>F84</f>
        <v>0</v>
      </c>
      <c r="AD14" s="31"/>
      <c r="AE14" s="31"/>
      <c r="AF14" s="31"/>
      <c r="AG14" s="31"/>
      <c r="AH14" s="31"/>
      <c r="AI14" s="31"/>
      <c r="AJ14" s="31"/>
      <c r="AK14" s="31"/>
      <c r="AL14" s="31"/>
      <c r="AM14" s="31"/>
      <c r="AN14" s="30"/>
    </row>
    <row r="15" spans="2:41" ht="39" x14ac:dyDescent="0.25">
      <c r="B15" s="50" t="s">
        <v>37</v>
      </c>
      <c r="C15" s="51"/>
      <c r="D15" s="52"/>
      <c r="E15" s="53" t="s">
        <v>0</v>
      </c>
      <c r="F15" s="54" t="s">
        <v>1</v>
      </c>
      <c r="G15" s="55" t="s">
        <v>80</v>
      </c>
      <c r="K15" s="64" t="s">
        <v>31</v>
      </c>
      <c r="L15" s="68"/>
      <c r="M15" s="70" t="s">
        <v>27</v>
      </c>
      <c r="N15" s="70" t="s">
        <v>28</v>
      </c>
      <c r="O15" s="70" t="s">
        <v>29</v>
      </c>
      <c r="AB15" s="26" t="s">
        <v>46</v>
      </c>
      <c r="AC15" s="32" t="e">
        <f>$AC$14/AC11</f>
        <v>#DIV/0!</v>
      </c>
      <c r="AD15" s="32" t="e">
        <f t="shared" ref="AD15:AN15" si="2">$AC$14/AD11</f>
        <v>#DIV/0!</v>
      </c>
      <c r="AE15" s="32" t="e">
        <f t="shared" si="2"/>
        <v>#DIV/0!</v>
      </c>
      <c r="AF15" s="32" t="e">
        <f t="shared" si="2"/>
        <v>#DIV/0!</v>
      </c>
      <c r="AG15" s="32" t="e">
        <f t="shared" si="2"/>
        <v>#DIV/0!</v>
      </c>
      <c r="AH15" s="32" t="e">
        <f t="shared" si="2"/>
        <v>#DIV/0!</v>
      </c>
      <c r="AI15" s="32" t="e">
        <f t="shared" si="2"/>
        <v>#DIV/0!</v>
      </c>
      <c r="AJ15" s="32" t="e">
        <f t="shared" si="2"/>
        <v>#DIV/0!</v>
      </c>
      <c r="AK15" s="32" t="e">
        <f t="shared" si="2"/>
        <v>#DIV/0!</v>
      </c>
      <c r="AL15" s="32" t="e">
        <f t="shared" si="2"/>
        <v>#DIV/0!</v>
      </c>
      <c r="AM15" s="32" t="e">
        <f t="shared" si="2"/>
        <v>#DIV/0!</v>
      </c>
      <c r="AN15" s="32" t="e">
        <f t="shared" si="2"/>
        <v>#DIV/0!</v>
      </c>
    </row>
    <row r="16" spans="2:41" ht="27" customHeight="1" x14ac:dyDescent="0.2">
      <c r="B16" s="47" t="s">
        <v>52</v>
      </c>
      <c r="C16" s="47" t="s">
        <v>43</v>
      </c>
      <c r="D16" s="47"/>
      <c r="E16" s="135">
        <f>E12</f>
        <v>0</v>
      </c>
      <c r="F16" s="135">
        <f>Table12[[#This Row],[Column4]]*365</f>
        <v>0</v>
      </c>
      <c r="G16" s="138" t="e">
        <f>Table12[[#This Row],[Column5]]/F19</f>
        <v>#DIV/0!</v>
      </c>
      <c r="K16" s="60"/>
      <c r="L16" s="65">
        <v>50</v>
      </c>
      <c r="M16" s="62">
        <v>5642</v>
      </c>
      <c r="N16" s="62">
        <v>4921</v>
      </c>
      <c r="O16" s="62" t="s">
        <v>51</v>
      </c>
      <c r="AB16" s="26" t="s">
        <v>47</v>
      </c>
      <c r="AC16" s="150" t="e">
        <f t="shared" ref="AC16:AN16" si="3">($AC$14*0.75)/AC11</f>
        <v>#DIV/0!</v>
      </c>
      <c r="AD16" s="150" t="e">
        <f t="shared" si="3"/>
        <v>#DIV/0!</v>
      </c>
      <c r="AE16" s="150" t="e">
        <f t="shared" si="3"/>
        <v>#DIV/0!</v>
      </c>
      <c r="AF16" s="150" t="e">
        <f t="shared" si="3"/>
        <v>#DIV/0!</v>
      </c>
      <c r="AG16" s="150" t="e">
        <f t="shared" si="3"/>
        <v>#DIV/0!</v>
      </c>
      <c r="AH16" s="150" t="e">
        <f t="shared" si="3"/>
        <v>#DIV/0!</v>
      </c>
      <c r="AI16" s="150" t="e">
        <f t="shared" si="3"/>
        <v>#DIV/0!</v>
      </c>
      <c r="AJ16" s="150" t="e">
        <f t="shared" si="3"/>
        <v>#DIV/0!</v>
      </c>
      <c r="AK16" s="150" t="e">
        <f t="shared" si="3"/>
        <v>#DIV/0!</v>
      </c>
      <c r="AL16" s="150" t="e">
        <f t="shared" si="3"/>
        <v>#DIV/0!</v>
      </c>
      <c r="AM16" s="150" t="e">
        <f t="shared" si="3"/>
        <v>#DIV/0!</v>
      </c>
      <c r="AN16" s="150" t="e">
        <f t="shared" si="3"/>
        <v>#DIV/0!</v>
      </c>
    </row>
    <row r="17" spans="2:41" ht="24" customHeight="1" x14ac:dyDescent="0.2">
      <c r="B17" s="47" t="s">
        <v>53</v>
      </c>
      <c r="C17" s="47" t="s">
        <v>67</v>
      </c>
      <c r="D17" s="47"/>
      <c r="E17" s="48"/>
      <c r="F17" s="137">
        <f>E17*365</f>
        <v>0</v>
      </c>
      <c r="G17" s="138" t="e">
        <f>Table12[[#This Row],[Column5]]/F19</f>
        <v>#DIV/0!</v>
      </c>
      <c r="K17" s="60"/>
      <c r="L17" s="65">
        <v>100</v>
      </c>
      <c r="M17" s="62">
        <v>6456</v>
      </c>
      <c r="N17" s="62">
        <v>6113</v>
      </c>
      <c r="O17" s="62">
        <v>18358</v>
      </c>
      <c r="AB17" s="26" t="s">
        <v>48</v>
      </c>
      <c r="AC17" s="23" t="e">
        <f>($AC$14*0.5)/AC11</f>
        <v>#DIV/0!</v>
      </c>
      <c r="AD17" s="23" t="e">
        <f t="shared" ref="AD17:AN17" si="4">($AC$14*0.5)/AD11</f>
        <v>#DIV/0!</v>
      </c>
      <c r="AE17" s="23" t="e">
        <f t="shared" si="4"/>
        <v>#DIV/0!</v>
      </c>
      <c r="AF17" s="23" t="e">
        <f t="shared" si="4"/>
        <v>#DIV/0!</v>
      </c>
      <c r="AG17" s="23" t="e">
        <f t="shared" si="4"/>
        <v>#DIV/0!</v>
      </c>
      <c r="AH17" s="23" t="e">
        <f t="shared" si="4"/>
        <v>#DIV/0!</v>
      </c>
      <c r="AI17" s="23" t="e">
        <f t="shared" si="4"/>
        <v>#DIV/0!</v>
      </c>
      <c r="AJ17" s="23" t="e">
        <f t="shared" si="4"/>
        <v>#DIV/0!</v>
      </c>
      <c r="AK17" s="23" t="e">
        <f t="shared" si="4"/>
        <v>#DIV/0!</v>
      </c>
      <c r="AL17" s="23" t="e">
        <f t="shared" si="4"/>
        <v>#DIV/0!</v>
      </c>
      <c r="AM17" s="23" t="e">
        <f t="shared" si="4"/>
        <v>#DIV/0!</v>
      </c>
      <c r="AN17" s="23" t="e">
        <f t="shared" si="4"/>
        <v>#DIV/0!</v>
      </c>
    </row>
    <row r="18" spans="2:41" ht="25.15" customHeight="1" x14ac:dyDescent="0.2">
      <c r="B18" s="47" t="s">
        <v>49</v>
      </c>
      <c r="C18" s="44"/>
      <c r="D18" s="44"/>
      <c r="E18" s="135">
        <f>(SUMPRODUCT(C25:C34,D25:D34)+SUMPRODUCT(C40:C49,D40:D49)+(SUMPRODUCT(C55:C64/2,C55:C64/2)*PI()))*AC53</f>
        <v>0</v>
      </c>
      <c r="F18" s="137">
        <f>E18*365</f>
        <v>0</v>
      </c>
      <c r="G18" s="138" t="e">
        <f>Table12[[#This Row],[Column5]]/F19</f>
        <v>#DIV/0!</v>
      </c>
      <c r="K18" s="60"/>
      <c r="L18" s="65">
        <v>200</v>
      </c>
      <c r="M18" s="62">
        <v>8465</v>
      </c>
      <c r="N18" s="62">
        <v>9444</v>
      </c>
      <c r="O18" s="62">
        <v>21057</v>
      </c>
    </row>
    <row r="19" spans="2:41" ht="18" customHeight="1" x14ac:dyDescent="0.2">
      <c r="B19" s="56"/>
      <c r="C19" s="51"/>
      <c r="D19" s="57" t="s">
        <v>38</v>
      </c>
      <c r="E19" s="139">
        <f>SUM(E16:E18)</f>
        <v>0</v>
      </c>
      <c r="F19" s="140">
        <f>SUM(F16:F18)</f>
        <v>0</v>
      </c>
      <c r="G19" s="141" t="s">
        <v>51</v>
      </c>
      <c r="K19" s="60"/>
      <c r="L19" s="65">
        <v>300</v>
      </c>
      <c r="M19" s="62">
        <v>11131</v>
      </c>
      <c r="N19" s="62">
        <v>14618</v>
      </c>
      <c r="O19" s="62">
        <v>24142</v>
      </c>
      <c r="AD19" s="21"/>
    </row>
    <row r="20" spans="2:41" ht="15" customHeight="1" x14ac:dyDescent="0.2">
      <c r="B20" s="13"/>
      <c r="K20" s="60"/>
      <c r="L20" s="65">
        <v>400</v>
      </c>
      <c r="M20" s="62">
        <v>14654</v>
      </c>
      <c r="N20" s="62">
        <v>22663</v>
      </c>
      <c r="O20" s="62">
        <v>27694</v>
      </c>
      <c r="AB20" s="18" t="s">
        <v>42</v>
      </c>
      <c r="AC20" s="23">
        <f>AC8*$AC$14</f>
        <v>0</v>
      </c>
      <c r="AD20" s="23">
        <f t="shared" ref="AD20:AN20" si="5">AD8*$AC$14</f>
        <v>0</v>
      </c>
      <c r="AE20" s="23">
        <f t="shared" si="5"/>
        <v>0</v>
      </c>
      <c r="AF20" s="23">
        <f t="shared" si="5"/>
        <v>0</v>
      </c>
      <c r="AG20" s="23">
        <f t="shared" si="5"/>
        <v>0</v>
      </c>
      <c r="AH20" s="23">
        <f t="shared" si="5"/>
        <v>0</v>
      </c>
      <c r="AI20" s="23">
        <f t="shared" si="5"/>
        <v>0</v>
      </c>
      <c r="AJ20" s="23">
        <f t="shared" si="5"/>
        <v>0</v>
      </c>
      <c r="AK20" s="23">
        <f t="shared" si="5"/>
        <v>0</v>
      </c>
      <c r="AL20" s="23">
        <f t="shared" si="5"/>
        <v>0</v>
      </c>
      <c r="AM20" s="23">
        <f t="shared" si="5"/>
        <v>0</v>
      </c>
      <c r="AN20" s="23">
        <f t="shared" si="5"/>
        <v>0</v>
      </c>
    </row>
    <row r="21" spans="2:41" ht="18" x14ac:dyDescent="0.25">
      <c r="B21" s="58" t="s">
        <v>35</v>
      </c>
      <c r="C21" s="5"/>
      <c r="D21" s="5"/>
      <c r="E21" s="5"/>
      <c r="F21" s="5"/>
      <c r="K21" s="60"/>
      <c r="L21" s="65">
        <v>500</v>
      </c>
      <c r="M21" s="62">
        <v>19348</v>
      </c>
      <c r="N21" s="62">
        <v>25195</v>
      </c>
      <c r="O21" s="62">
        <v>31790</v>
      </c>
      <c r="AB21" s="2" t="s">
        <v>41</v>
      </c>
      <c r="AC21" s="25">
        <v>1</v>
      </c>
    </row>
    <row r="22" spans="2:41" ht="16.149999999999999" customHeight="1" x14ac:dyDescent="0.2">
      <c r="B22" s="59" t="s">
        <v>98</v>
      </c>
      <c r="C22" s="5"/>
      <c r="D22" s="5"/>
      <c r="E22" s="5"/>
      <c r="F22" s="5"/>
      <c r="K22" s="60"/>
      <c r="L22" s="65">
        <v>600</v>
      </c>
      <c r="M22" s="62" t="s">
        <v>51</v>
      </c>
      <c r="N22" s="62" t="s">
        <v>51</v>
      </c>
      <c r="O22" s="62">
        <v>36509</v>
      </c>
      <c r="AB22" s="2" t="s">
        <v>9</v>
      </c>
      <c r="AC22" s="15">
        <f>AC14</f>
        <v>0</v>
      </c>
      <c r="AD22" s="15">
        <f>AC22-AC20</f>
        <v>0</v>
      </c>
      <c r="AE22" s="15">
        <f t="shared" ref="AE22:AN22" si="6">AD22-AD20</f>
        <v>0</v>
      </c>
      <c r="AF22" s="15">
        <f t="shared" si="6"/>
        <v>0</v>
      </c>
      <c r="AG22" s="15">
        <f t="shared" si="6"/>
        <v>0</v>
      </c>
      <c r="AH22" s="15">
        <f t="shared" si="6"/>
        <v>0</v>
      </c>
      <c r="AI22" s="15">
        <f t="shared" si="6"/>
        <v>0</v>
      </c>
      <c r="AJ22" s="15">
        <f t="shared" si="6"/>
        <v>0</v>
      </c>
      <c r="AK22" s="15">
        <f t="shared" si="6"/>
        <v>0</v>
      </c>
      <c r="AL22" s="15">
        <f t="shared" si="6"/>
        <v>0</v>
      </c>
      <c r="AM22" s="15">
        <f t="shared" si="6"/>
        <v>0</v>
      </c>
      <c r="AN22" s="15">
        <f t="shared" si="6"/>
        <v>0</v>
      </c>
    </row>
    <row r="23" spans="2:41" ht="15.75" x14ac:dyDescent="0.25">
      <c r="B23" s="73" t="s">
        <v>63</v>
      </c>
      <c r="C23" s="74"/>
      <c r="D23" s="74"/>
      <c r="E23" s="75"/>
      <c r="F23" s="74"/>
      <c r="K23" s="60"/>
      <c r="L23" s="65">
        <v>700</v>
      </c>
      <c r="M23" s="62" t="s">
        <v>51</v>
      </c>
      <c r="N23" s="62" t="s">
        <v>51</v>
      </c>
      <c r="O23" s="62">
        <v>41957</v>
      </c>
      <c r="AB23" s="2" t="s">
        <v>10</v>
      </c>
      <c r="AD23" s="15">
        <f>AC22</f>
        <v>0</v>
      </c>
      <c r="AE23" s="15">
        <f>AD23-AD20</f>
        <v>0</v>
      </c>
      <c r="AF23" s="15">
        <f t="shared" ref="AF23:AN23" si="7">AE23-AE20</f>
        <v>0</v>
      </c>
      <c r="AG23" s="15">
        <f t="shared" si="7"/>
        <v>0</v>
      </c>
      <c r="AH23" s="15">
        <f t="shared" si="7"/>
        <v>0</v>
      </c>
      <c r="AI23" s="15">
        <f t="shared" si="7"/>
        <v>0</v>
      </c>
      <c r="AJ23" s="15">
        <f t="shared" si="7"/>
        <v>0</v>
      </c>
      <c r="AK23" s="15">
        <f t="shared" si="7"/>
        <v>0</v>
      </c>
      <c r="AL23" s="15">
        <f t="shared" si="7"/>
        <v>0</v>
      </c>
      <c r="AM23" s="15">
        <f t="shared" si="7"/>
        <v>0</v>
      </c>
      <c r="AN23" s="15">
        <f t="shared" si="7"/>
        <v>0</v>
      </c>
    </row>
    <row r="24" spans="2:41" ht="25.5" x14ac:dyDescent="0.2">
      <c r="B24" s="76"/>
      <c r="C24" s="39" t="s">
        <v>90</v>
      </c>
      <c r="D24" s="39" t="s">
        <v>91</v>
      </c>
      <c r="E24" s="77" t="s">
        <v>92</v>
      </c>
      <c r="F24" s="77" t="s">
        <v>82</v>
      </c>
      <c r="K24" s="60"/>
      <c r="L24" s="65">
        <v>800</v>
      </c>
      <c r="M24" s="62" t="s">
        <v>51</v>
      </c>
      <c r="N24" s="62" t="s">
        <v>51</v>
      </c>
      <c r="O24" s="62">
        <v>48243</v>
      </c>
      <c r="AB24" s="2" t="s">
        <v>11</v>
      </c>
      <c r="AE24" s="15">
        <f>AC22</f>
        <v>0</v>
      </c>
      <c r="AF24" s="15">
        <f>AE24-AE20</f>
        <v>0</v>
      </c>
      <c r="AG24" s="15">
        <f t="shared" ref="AG24:AN24" si="8">AF24-AF20</f>
        <v>0</v>
      </c>
      <c r="AH24" s="15">
        <f t="shared" si="8"/>
        <v>0</v>
      </c>
      <c r="AI24" s="15">
        <f t="shared" si="8"/>
        <v>0</v>
      </c>
      <c r="AJ24" s="15">
        <f t="shared" si="8"/>
        <v>0</v>
      </c>
      <c r="AK24" s="15">
        <f t="shared" si="8"/>
        <v>0</v>
      </c>
      <c r="AL24" s="15">
        <f t="shared" si="8"/>
        <v>0</v>
      </c>
      <c r="AM24" s="15">
        <f t="shared" si="8"/>
        <v>0</v>
      </c>
      <c r="AN24" s="15">
        <f t="shared" si="8"/>
        <v>0</v>
      </c>
    </row>
    <row r="25" spans="2:41" x14ac:dyDescent="0.2">
      <c r="B25" s="47" t="s">
        <v>3</v>
      </c>
      <c r="C25" s="78"/>
      <c r="D25" s="78"/>
      <c r="E25" s="79"/>
      <c r="F25" s="142">
        <f>Table20[[#This Row],[Column2]]*Table20[[#This Row],[Column3]]*Table20[[#This Row],[Column4]]*0.4*1000</f>
        <v>0</v>
      </c>
      <c r="K25" s="71"/>
      <c r="L25" s="66">
        <v>900</v>
      </c>
      <c r="M25" s="62" t="s">
        <v>51</v>
      </c>
      <c r="N25" s="62" t="s">
        <v>51</v>
      </c>
      <c r="O25" s="62">
        <v>55502</v>
      </c>
      <c r="AB25" s="2" t="s">
        <v>12</v>
      </c>
      <c r="AF25" s="15">
        <f>AC22</f>
        <v>0</v>
      </c>
      <c r="AG25" s="15">
        <f>AF25-AF20</f>
        <v>0</v>
      </c>
      <c r="AH25" s="15">
        <f t="shared" ref="AH25:AN25" si="9">AG25-AG20</f>
        <v>0</v>
      </c>
      <c r="AI25" s="15">
        <f t="shared" si="9"/>
        <v>0</v>
      </c>
      <c r="AJ25" s="15">
        <f t="shared" si="9"/>
        <v>0</v>
      </c>
      <c r="AK25" s="15">
        <f t="shared" si="9"/>
        <v>0</v>
      </c>
      <c r="AL25" s="15">
        <f t="shared" si="9"/>
        <v>0</v>
      </c>
      <c r="AM25" s="15">
        <f t="shared" si="9"/>
        <v>0</v>
      </c>
      <c r="AN25" s="15">
        <f t="shared" si="9"/>
        <v>0</v>
      </c>
    </row>
    <row r="26" spans="2:41" x14ac:dyDescent="0.2">
      <c r="B26" s="47" t="s">
        <v>4</v>
      </c>
      <c r="C26" s="78"/>
      <c r="D26" s="78"/>
      <c r="E26" s="79"/>
      <c r="F26" s="142">
        <f>Table20[[#This Row],[Column2]]*Table20[[#This Row],[Column3]]*Table20[[#This Row],[Column4]]*0.4*1000</f>
        <v>0</v>
      </c>
      <c r="K26" s="61"/>
      <c r="L26" s="61"/>
      <c r="M26" s="72"/>
      <c r="N26" s="72"/>
      <c r="O26" s="72"/>
      <c r="AF26" s="15"/>
      <c r="AG26" s="15"/>
      <c r="AH26" s="15"/>
      <c r="AI26" s="15"/>
      <c r="AJ26" s="15"/>
      <c r="AK26" s="15"/>
      <c r="AL26" s="15"/>
      <c r="AM26" s="15"/>
      <c r="AN26" s="15"/>
    </row>
    <row r="27" spans="2:41" x14ac:dyDescent="0.2">
      <c r="B27" s="47" t="s">
        <v>44</v>
      </c>
      <c r="C27" s="78"/>
      <c r="D27" s="78"/>
      <c r="E27" s="79"/>
      <c r="F27" s="142">
        <f>Table20[[#This Row],[Column2]]*Table20[[#This Row],[Column3]]*Table20[[#This Row],[Column4]]*0.4*1000</f>
        <v>0</v>
      </c>
      <c r="AF27" s="15"/>
      <c r="AG27" s="15"/>
      <c r="AH27" s="15"/>
      <c r="AI27" s="15"/>
      <c r="AJ27" s="15"/>
      <c r="AK27" s="15"/>
      <c r="AL27" s="15"/>
      <c r="AM27" s="15"/>
      <c r="AN27" s="15"/>
    </row>
    <row r="28" spans="2:41" x14ac:dyDescent="0.2">
      <c r="B28" s="47" t="s">
        <v>45</v>
      </c>
      <c r="C28" s="78"/>
      <c r="D28" s="78"/>
      <c r="E28" s="79"/>
      <c r="F28" s="142">
        <f>Table20[[#This Row],[Column2]]*Table20[[#This Row],[Column3]]*Table20[[#This Row],[Column4]]*0.4*1000</f>
        <v>0</v>
      </c>
      <c r="AF28" s="15"/>
      <c r="AG28" s="15"/>
      <c r="AH28" s="15"/>
      <c r="AI28" s="15"/>
      <c r="AJ28" s="15"/>
      <c r="AK28" s="15"/>
      <c r="AL28" s="15"/>
      <c r="AM28" s="15"/>
      <c r="AN28" s="15"/>
    </row>
    <row r="29" spans="2:41" x14ac:dyDescent="0.2">
      <c r="B29" s="47" t="s">
        <v>69</v>
      </c>
      <c r="C29" s="78"/>
      <c r="D29" s="78"/>
      <c r="E29" s="79"/>
      <c r="F29" s="142">
        <f>Table20[[#This Row],[Column2]]*Table20[[#This Row],[Column3]]*Table20[[#This Row],[Column4]]*0.4*1000</f>
        <v>0</v>
      </c>
      <c r="AB29" s="3" t="s">
        <v>94</v>
      </c>
      <c r="AF29" s="15"/>
      <c r="AG29" s="15"/>
      <c r="AH29" s="15"/>
      <c r="AI29" s="15"/>
      <c r="AJ29" s="15"/>
      <c r="AK29" s="15"/>
      <c r="AL29" s="15"/>
      <c r="AM29" s="15"/>
      <c r="AN29" s="15"/>
    </row>
    <row r="30" spans="2:41" x14ac:dyDescent="0.2">
      <c r="B30" s="47" t="s">
        <v>70</v>
      </c>
      <c r="C30" s="78"/>
      <c r="D30" s="78"/>
      <c r="E30" s="79"/>
      <c r="F30" s="142">
        <f>Table20[[#This Row],[Column2]]*Table20[[#This Row],[Column3]]*Table20[[#This Row],[Column4]]*0.4*1000</f>
        <v>0</v>
      </c>
      <c r="AB30" s="3" t="s">
        <v>20</v>
      </c>
      <c r="AF30" s="15"/>
      <c r="AG30" s="15"/>
      <c r="AH30" s="15"/>
      <c r="AI30" s="15"/>
      <c r="AJ30" s="15"/>
      <c r="AK30" s="15"/>
      <c r="AL30" s="15"/>
      <c r="AM30" s="15"/>
      <c r="AN30" s="15"/>
    </row>
    <row r="31" spans="2:41" x14ac:dyDescent="0.2">
      <c r="B31" s="47" t="s">
        <v>71</v>
      </c>
      <c r="C31" s="78"/>
      <c r="D31" s="78"/>
      <c r="E31" s="79"/>
      <c r="F31" s="142">
        <f>Table20[[#This Row],[Column2]]*Table20[[#This Row],[Column3]]*Table20[[#This Row],[Column4]]*0.4*1000</f>
        <v>0</v>
      </c>
      <c r="AB31" s="19" t="s">
        <v>21</v>
      </c>
      <c r="AC31" s="19" t="s">
        <v>22</v>
      </c>
      <c r="AD31" s="19" t="s">
        <v>23</v>
      </c>
      <c r="AE31" s="19" t="s">
        <v>24</v>
      </c>
      <c r="AG31" s="15"/>
      <c r="AH31" s="15"/>
      <c r="AI31" s="15"/>
      <c r="AJ31" s="15"/>
      <c r="AK31" s="15"/>
      <c r="AL31" s="15"/>
      <c r="AM31" s="15"/>
      <c r="AN31" s="15"/>
      <c r="AO31" s="15"/>
    </row>
    <row r="32" spans="2:41" x14ac:dyDescent="0.2">
      <c r="B32" s="47" t="s">
        <v>72</v>
      </c>
      <c r="C32" s="78"/>
      <c r="D32" s="78"/>
      <c r="E32" s="79"/>
      <c r="F32" s="142">
        <f>Table20[[#This Row],[Column2]]*Table20[[#This Row],[Column3]]*Table20[[#This Row],[Column4]]*0.4*1000</f>
        <v>0</v>
      </c>
      <c r="AB32" s="20">
        <v>0.15</v>
      </c>
      <c r="AC32" s="20">
        <v>0.25</v>
      </c>
      <c r="AD32" s="20">
        <v>0.34</v>
      </c>
      <c r="AE32" s="20">
        <v>0.26</v>
      </c>
      <c r="AG32" s="15"/>
      <c r="AH32" s="15"/>
      <c r="AI32" s="15"/>
      <c r="AJ32" s="15"/>
      <c r="AK32" s="15"/>
      <c r="AL32" s="15"/>
      <c r="AM32" s="15"/>
      <c r="AN32" s="15"/>
      <c r="AO32" s="15"/>
    </row>
    <row r="33" spans="2:31" x14ac:dyDescent="0.2">
      <c r="B33" s="47" t="s">
        <v>73</v>
      </c>
      <c r="C33" s="78"/>
      <c r="D33" s="78"/>
      <c r="E33" s="79"/>
      <c r="F33" s="142">
        <f>Table20[[#This Row],[Column2]]*Table20[[#This Row],[Column3]]*Table20[[#This Row],[Column4]]*0.4*1000</f>
        <v>0</v>
      </c>
      <c r="H33" s="21"/>
      <c r="AB33" s="22">
        <f>AB32*$F$19</f>
        <v>0</v>
      </c>
      <c r="AC33" s="22">
        <f>AC32*$F$19</f>
        <v>0</v>
      </c>
      <c r="AD33" s="22">
        <f>AD32*$F$19</f>
        <v>0</v>
      </c>
      <c r="AE33" s="22">
        <f>AE32*$F$19</f>
        <v>0</v>
      </c>
    </row>
    <row r="34" spans="2:31" x14ac:dyDescent="0.2">
      <c r="B34" s="47" t="s">
        <v>74</v>
      </c>
      <c r="C34" s="78"/>
      <c r="D34" s="78"/>
      <c r="E34" s="79"/>
      <c r="F34" s="142">
        <f>Table20[[#This Row],[Column2]]*Table20[[#This Row],[Column3]]*Table20[[#This Row],[Column4]]*0.4*1000</f>
        <v>0</v>
      </c>
      <c r="U34" s="12"/>
    </row>
    <row r="35" spans="2:31" ht="17.100000000000001" customHeight="1" x14ac:dyDescent="0.2">
      <c r="B35" s="80"/>
      <c r="C35" s="63"/>
      <c r="D35" s="63"/>
      <c r="E35" s="81" t="s">
        <v>66</v>
      </c>
      <c r="F35" s="143">
        <f>SUM(F25:F34)</f>
        <v>0</v>
      </c>
      <c r="AB35" s="3"/>
    </row>
    <row r="36" spans="2:31" ht="17.100000000000001" customHeight="1" x14ac:dyDescent="0.2">
      <c r="AB36" s="3"/>
    </row>
    <row r="37" spans="2:31" ht="15" customHeight="1" x14ac:dyDescent="0.2">
      <c r="B37" s="16" t="s">
        <v>99</v>
      </c>
      <c r="AC37" s="3"/>
      <c r="AD37" s="3"/>
    </row>
    <row r="38" spans="2:31" ht="15.75" x14ac:dyDescent="0.25">
      <c r="B38" s="73" t="s">
        <v>64</v>
      </c>
      <c r="C38" s="74"/>
      <c r="D38" s="82"/>
      <c r="E38" s="75"/>
      <c r="F38" s="74"/>
      <c r="AB38" s="2" t="s">
        <v>149</v>
      </c>
    </row>
    <row r="39" spans="2:31" ht="38.25" x14ac:dyDescent="0.2">
      <c r="B39" s="76"/>
      <c r="C39" s="39" t="s">
        <v>90</v>
      </c>
      <c r="D39" s="39" t="s">
        <v>93</v>
      </c>
      <c r="E39" s="77" t="s">
        <v>92</v>
      </c>
      <c r="F39" s="77" t="s">
        <v>82</v>
      </c>
      <c r="AB39" s="2" t="s">
        <v>153</v>
      </c>
    </row>
    <row r="40" spans="2:31" x14ac:dyDescent="0.2">
      <c r="B40" s="47" t="s">
        <v>3</v>
      </c>
      <c r="C40" s="78"/>
      <c r="D40" s="78"/>
      <c r="E40" s="79"/>
      <c r="F40" s="142">
        <f>Table2015[[#This Row],[Column2]]*Table2015[[#This Row],[Column3]]*Table2015[[#This Row],[Column4]]*1000*0.2</f>
        <v>0</v>
      </c>
    </row>
    <row r="41" spans="2:31" x14ac:dyDescent="0.2">
      <c r="B41" s="47" t="s">
        <v>4</v>
      </c>
      <c r="C41" s="78"/>
      <c r="D41" s="78"/>
      <c r="E41" s="79"/>
      <c r="F41" s="142">
        <f>Table2015[[#This Row],[Column2]]*Table2015[[#This Row],[Column3]]*Table2015[[#This Row],[Column4]]*1000*0.2</f>
        <v>0</v>
      </c>
      <c r="AB41" s="2" t="s">
        <v>140</v>
      </c>
      <c r="AC41" s="2" t="s">
        <v>150</v>
      </c>
    </row>
    <row r="42" spans="2:31" x14ac:dyDescent="0.2">
      <c r="B42" s="47" t="s">
        <v>44</v>
      </c>
      <c r="C42" s="78"/>
      <c r="D42" s="78"/>
      <c r="E42" s="79"/>
      <c r="F42" s="142">
        <f>Table2015[[#This Row],[Column2]]*Table2015[[#This Row],[Column3]]*Table2015[[#This Row],[Column4]]*1000*0.2</f>
        <v>0</v>
      </c>
    </row>
    <row r="43" spans="2:31" x14ac:dyDescent="0.2">
      <c r="B43" s="47" t="s">
        <v>45</v>
      </c>
      <c r="C43" s="78"/>
      <c r="D43" s="78"/>
      <c r="E43" s="79"/>
      <c r="F43" s="142">
        <f>Table2015[[#This Row],[Column2]]*Table2015[[#This Row],[Column3]]*Table2015[[#This Row],[Column4]]*1000*0.2</f>
        <v>0</v>
      </c>
      <c r="AB43" s="2" t="s">
        <v>141</v>
      </c>
      <c r="AC43" s="4">
        <v>4.0272955555555559</v>
      </c>
    </row>
    <row r="44" spans="2:31" x14ac:dyDescent="0.2">
      <c r="B44" s="47" t="s">
        <v>69</v>
      </c>
      <c r="C44" s="78"/>
      <c r="D44" s="78"/>
      <c r="E44" s="79"/>
      <c r="F44" s="142">
        <f>Table2015[[#This Row],[Column2]]*Table2015[[#This Row],[Column3]]*Table2015[[#This Row],[Column4]]*1000*0.2</f>
        <v>0</v>
      </c>
      <c r="AB44" s="2" t="s">
        <v>142</v>
      </c>
      <c r="AC44" s="4">
        <v>3.9257037037037046</v>
      </c>
    </row>
    <row r="45" spans="2:31" x14ac:dyDescent="0.2">
      <c r="B45" s="47" t="s">
        <v>70</v>
      </c>
      <c r="C45" s="78"/>
      <c r="D45" s="78"/>
      <c r="E45" s="79"/>
      <c r="F45" s="142">
        <f>Table2015[[#This Row],[Column2]]*Table2015[[#This Row],[Column3]]*Table2015[[#This Row],[Column4]]*1000*0.2</f>
        <v>0</v>
      </c>
      <c r="AB45" s="2" t="s">
        <v>143</v>
      </c>
      <c r="AC45" s="4">
        <v>5.7400388888888907</v>
      </c>
    </row>
    <row r="46" spans="2:31" x14ac:dyDescent="0.2">
      <c r="B46" s="47" t="s">
        <v>71</v>
      </c>
      <c r="C46" s="78"/>
      <c r="D46" s="78"/>
      <c r="E46" s="79"/>
      <c r="F46" s="142">
        <f>Table2015[[#This Row],[Column2]]*Table2015[[#This Row],[Column3]]*Table2015[[#This Row],[Column4]]*1000*0.2</f>
        <v>0</v>
      </c>
      <c r="AB46" s="2" t="s">
        <v>144</v>
      </c>
      <c r="AC46" s="4">
        <v>3.5385925925925927</v>
      </c>
    </row>
    <row r="47" spans="2:31" x14ac:dyDescent="0.2">
      <c r="B47" s="47" t="s">
        <v>72</v>
      </c>
      <c r="C47" s="78"/>
      <c r="D47" s="78"/>
      <c r="E47" s="79"/>
      <c r="F47" s="142">
        <f>Table2015[[#This Row],[Column2]]*Table2015[[#This Row],[Column3]]*Table2015[[#This Row],[Column4]]*1000*0.2</f>
        <v>0</v>
      </c>
      <c r="AB47" s="2" t="s">
        <v>145</v>
      </c>
      <c r="AC47" s="4">
        <v>4.4723740740740743</v>
      </c>
    </row>
    <row r="48" spans="2:31" x14ac:dyDescent="0.2">
      <c r="B48" s="47" t="s">
        <v>73</v>
      </c>
      <c r="C48" s="78"/>
      <c r="D48" s="78"/>
      <c r="E48" s="79"/>
      <c r="F48" s="142">
        <f>Table2015[[#This Row],[Column2]]*Table2015[[#This Row],[Column3]]*Table2015[[#This Row],[Column4]]*1000*0.2</f>
        <v>0</v>
      </c>
      <c r="AB48" s="2" t="s">
        <v>146</v>
      </c>
      <c r="AC48" s="4">
        <v>5.132200000000001</v>
      </c>
    </row>
    <row r="49" spans="2:36" x14ac:dyDescent="0.2">
      <c r="B49" s="47" t="s">
        <v>74</v>
      </c>
      <c r="C49" s="78"/>
      <c r="D49" s="78"/>
      <c r="E49" s="79"/>
      <c r="F49" s="142">
        <f>Table2015[[#This Row],[Column2]]*Table2015[[#This Row],[Column3]]*Table2015[[#This Row],[Column4]]*1000*0.2</f>
        <v>0</v>
      </c>
      <c r="AB49" s="2" t="s">
        <v>147</v>
      </c>
      <c r="AC49" s="4">
        <v>4.3531388888888891</v>
      </c>
    </row>
    <row r="50" spans="2:36" ht="19.149999999999999" customHeight="1" x14ac:dyDescent="0.2">
      <c r="B50" s="80"/>
      <c r="C50" s="63"/>
      <c r="D50" s="63"/>
      <c r="E50" s="81" t="s">
        <v>66</v>
      </c>
      <c r="F50" s="143">
        <f>SUM(F40:F49)</f>
        <v>0</v>
      </c>
      <c r="AB50" s="2" t="s">
        <v>148</v>
      </c>
      <c r="AC50" s="4">
        <v>4.0562296296296294</v>
      </c>
    </row>
    <row r="51" spans="2:36" ht="19.149999999999999" customHeight="1" x14ac:dyDescent="0.2"/>
    <row r="52" spans="2:36" ht="15" customHeight="1" x14ac:dyDescent="0.2">
      <c r="B52" s="16" t="s">
        <v>100</v>
      </c>
      <c r="AB52" s="2" t="s">
        <v>152</v>
      </c>
    </row>
    <row r="53" spans="2:36" ht="15.75" x14ac:dyDescent="0.25">
      <c r="B53" s="83" t="s">
        <v>65</v>
      </c>
      <c r="C53" s="83"/>
      <c r="D53" s="84"/>
      <c r="E53" s="85"/>
      <c r="F53" s="86"/>
      <c r="U53" s="12"/>
      <c r="AB53" s="3"/>
      <c r="AC53" s="17">
        <f>IF(E3=AB43,AC43,IF(E3=AB44,AC44,IF(E3=AB45,AC45,IF(E3=AB46,AC46,IF(E3=AB47,AC47,IF(E3=AB48,AC48,IF(E3=AB49,AC49,IF(E3=AB50,AC50))))))))</f>
        <v>4.0272955555555559</v>
      </c>
    </row>
    <row r="54" spans="2:36" ht="25.5" x14ac:dyDescent="0.2">
      <c r="B54" s="76"/>
      <c r="C54" s="87" t="s">
        <v>90</v>
      </c>
      <c r="D54" s="87" t="s">
        <v>91</v>
      </c>
      <c r="E54" s="88" t="s">
        <v>92</v>
      </c>
      <c r="F54" s="89" t="s">
        <v>81</v>
      </c>
      <c r="U54" s="12"/>
    </row>
    <row r="55" spans="2:36" x14ac:dyDescent="0.2">
      <c r="B55" s="47" t="s">
        <v>3</v>
      </c>
      <c r="C55" s="90"/>
      <c r="D55" s="90"/>
      <c r="E55" s="91"/>
      <c r="F55" s="144">
        <f>C55*D55*E55*0.32*1000</f>
        <v>0</v>
      </c>
      <c r="K55" s="14"/>
      <c r="U55" s="12"/>
    </row>
    <row r="56" spans="2:36" x14ac:dyDescent="0.2">
      <c r="B56" s="47" t="s">
        <v>4</v>
      </c>
      <c r="C56" s="90"/>
      <c r="D56" s="90"/>
      <c r="E56" s="91"/>
      <c r="F56" s="144">
        <f t="shared" ref="F56:F64" si="10">C56*D56*E56*0.32*1000</f>
        <v>0</v>
      </c>
      <c r="U56" s="12"/>
      <c r="AG56" s="15"/>
      <c r="AH56" s="15"/>
      <c r="AI56" s="15"/>
      <c r="AJ56" s="15"/>
    </row>
    <row r="57" spans="2:36" x14ac:dyDescent="0.2">
      <c r="B57" s="47" t="s">
        <v>44</v>
      </c>
      <c r="C57" s="90"/>
      <c r="D57" s="90"/>
      <c r="E57" s="91"/>
      <c r="F57" s="144">
        <f t="shared" si="10"/>
        <v>0</v>
      </c>
      <c r="U57" s="12"/>
      <c r="AG57" s="15"/>
      <c r="AH57" s="15"/>
      <c r="AI57" s="15"/>
      <c r="AJ57" s="15"/>
    </row>
    <row r="58" spans="2:36" x14ac:dyDescent="0.2">
      <c r="B58" s="47" t="s">
        <v>45</v>
      </c>
      <c r="C58" s="90"/>
      <c r="D58" s="90"/>
      <c r="E58" s="91"/>
      <c r="F58" s="144">
        <f t="shared" si="10"/>
        <v>0</v>
      </c>
      <c r="U58" s="12"/>
      <c r="AG58" s="15"/>
      <c r="AH58" s="15"/>
      <c r="AI58" s="15"/>
      <c r="AJ58" s="15"/>
    </row>
    <row r="59" spans="2:36" x14ac:dyDescent="0.2">
      <c r="B59" s="47" t="s">
        <v>69</v>
      </c>
      <c r="C59" s="90"/>
      <c r="D59" s="90"/>
      <c r="E59" s="91"/>
      <c r="F59" s="144">
        <f t="shared" si="10"/>
        <v>0</v>
      </c>
      <c r="U59" s="12"/>
      <c r="AG59" s="15"/>
      <c r="AH59" s="15"/>
      <c r="AI59" s="15"/>
      <c r="AJ59" s="15"/>
    </row>
    <row r="60" spans="2:36" x14ac:dyDescent="0.2">
      <c r="B60" s="47" t="s">
        <v>70</v>
      </c>
      <c r="C60" s="90"/>
      <c r="D60" s="90"/>
      <c r="E60" s="91"/>
      <c r="F60" s="144">
        <f t="shared" si="10"/>
        <v>0</v>
      </c>
      <c r="U60" s="12"/>
      <c r="AG60" s="15"/>
      <c r="AH60" s="15"/>
      <c r="AI60" s="15"/>
      <c r="AJ60" s="15"/>
    </row>
    <row r="61" spans="2:36" x14ac:dyDescent="0.2">
      <c r="B61" s="47" t="s">
        <v>71</v>
      </c>
      <c r="C61" s="90"/>
      <c r="D61" s="90"/>
      <c r="E61" s="91"/>
      <c r="F61" s="144">
        <f t="shared" si="10"/>
        <v>0</v>
      </c>
      <c r="U61" s="12"/>
      <c r="AG61" s="15"/>
      <c r="AH61" s="15"/>
      <c r="AI61" s="15"/>
      <c r="AJ61" s="15"/>
    </row>
    <row r="62" spans="2:36" x14ac:dyDescent="0.2">
      <c r="B62" s="47" t="s">
        <v>72</v>
      </c>
      <c r="C62" s="90"/>
      <c r="D62" s="90"/>
      <c r="E62" s="91"/>
      <c r="F62" s="144">
        <f t="shared" si="10"/>
        <v>0</v>
      </c>
      <c r="K62" s="11"/>
      <c r="L62" s="11"/>
      <c r="M62" s="12"/>
      <c r="N62" s="12"/>
      <c r="O62" s="12"/>
      <c r="Q62" s="12"/>
      <c r="R62" s="12"/>
      <c r="S62" s="12"/>
      <c r="T62" s="12"/>
      <c r="U62" s="12"/>
    </row>
    <row r="63" spans="2:36" x14ac:dyDescent="0.2">
      <c r="B63" s="47" t="s">
        <v>73</v>
      </c>
      <c r="C63" s="90"/>
      <c r="D63" s="90"/>
      <c r="E63" s="91"/>
      <c r="F63" s="144">
        <f t="shared" si="10"/>
        <v>0</v>
      </c>
      <c r="K63" s="11"/>
      <c r="L63" s="11"/>
      <c r="M63" s="12"/>
      <c r="N63" s="12"/>
      <c r="O63" s="12"/>
    </row>
    <row r="64" spans="2:36" x14ac:dyDescent="0.2">
      <c r="B64" s="47" t="s">
        <v>74</v>
      </c>
      <c r="C64" s="90"/>
      <c r="D64" s="90"/>
      <c r="E64" s="91"/>
      <c r="F64" s="144">
        <f t="shared" si="10"/>
        <v>0</v>
      </c>
      <c r="K64" s="11"/>
      <c r="L64" s="11"/>
      <c r="M64" s="12"/>
      <c r="N64" s="12"/>
      <c r="O64" s="12"/>
    </row>
    <row r="65" spans="2:15" ht="19.149999999999999" customHeight="1" x14ac:dyDescent="0.2">
      <c r="B65" s="85"/>
      <c r="C65" s="85"/>
      <c r="D65" s="85"/>
      <c r="E65" s="92" t="s">
        <v>66</v>
      </c>
      <c r="F65" s="145">
        <f>SUM(F55:F64)</f>
        <v>0</v>
      </c>
      <c r="K65" s="11"/>
      <c r="L65" s="11"/>
      <c r="M65" s="12"/>
      <c r="N65" s="12"/>
      <c r="O65" s="12"/>
    </row>
    <row r="66" spans="2:15" ht="19.149999999999999" customHeight="1" x14ac:dyDescent="0.2">
      <c r="K66" s="11"/>
      <c r="L66" s="11"/>
      <c r="M66" s="12"/>
      <c r="N66" s="12"/>
      <c r="O66" s="12"/>
    </row>
    <row r="67" spans="2:15" ht="19.149999999999999" customHeight="1" x14ac:dyDescent="0.2">
      <c r="B67" s="3" t="s">
        <v>101</v>
      </c>
      <c r="K67" s="11"/>
      <c r="L67" s="11"/>
      <c r="M67" s="12"/>
      <c r="N67" s="12"/>
      <c r="O67" s="12"/>
    </row>
    <row r="68" spans="2:15" ht="36" customHeight="1" x14ac:dyDescent="0.2">
      <c r="C68" s="93"/>
      <c r="D68" s="76" t="s">
        <v>86</v>
      </c>
      <c r="E68" s="156" t="s">
        <v>187</v>
      </c>
      <c r="F68" s="156"/>
      <c r="K68" s="11"/>
      <c r="L68" s="11"/>
      <c r="M68" s="12"/>
      <c r="N68" s="12"/>
      <c r="O68" s="12"/>
    </row>
    <row r="69" spans="2:15" ht="25.5" x14ac:dyDescent="0.2">
      <c r="C69" s="76" t="s">
        <v>55</v>
      </c>
      <c r="D69" s="94" t="s">
        <v>85</v>
      </c>
      <c r="E69" s="39" t="s">
        <v>84</v>
      </c>
      <c r="F69" s="39" t="s">
        <v>83</v>
      </c>
      <c r="K69" s="11"/>
      <c r="L69" s="11"/>
      <c r="M69" s="12"/>
      <c r="N69" s="12"/>
      <c r="O69" s="12"/>
    </row>
    <row r="70" spans="2:15" x14ac:dyDescent="0.2">
      <c r="C70" s="47"/>
      <c r="D70" s="62"/>
      <c r="E70" s="46"/>
      <c r="F70" s="44"/>
      <c r="K70" s="11"/>
      <c r="L70" s="11"/>
      <c r="M70" s="12"/>
      <c r="N70" s="12"/>
      <c r="O70" s="12"/>
    </row>
    <row r="71" spans="2:15" x14ac:dyDescent="0.2">
      <c r="C71" s="47" t="s">
        <v>5</v>
      </c>
      <c r="D71" s="146">
        <f>PI()*Table21[[#This Row],[Column3]]^2*F71*1000</f>
        <v>0</v>
      </c>
      <c r="E71" s="95"/>
      <c r="F71" s="96"/>
      <c r="K71" s="11"/>
      <c r="L71" s="11"/>
      <c r="M71" s="12"/>
      <c r="N71" s="12"/>
      <c r="O71" s="12"/>
    </row>
    <row r="72" spans="2:15" x14ac:dyDescent="0.2">
      <c r="C72" s="47" t="s">
        <v>6</v>
      </c>
      <c r="D72" s="146">
        <f>PI()*Table21[[#This Row],[Column3]]^2*F72*1000</f>
        <v>0</v>
      </c>
      <c r="E72" s="95"/>
      <c r="F72" s="96"/>
      <c r="K72" s="11"/>
      <c r="L72" s="11"/>
      <c r="M72" s="12"/>
      <c r="N72" s="12"/>
      <c r="O72" s="12"/>
    </row>
    <row r="73" spans="2:15" x14ac:dyDescent="0.2">
      <c r="C73" s="47" t="s">
        <v>7</v>
      </c>
      <c r="D73" s="146">
        <f>PI()*Table21[[#This Row],[Column3]]^2*F73*1000</f>
        <v>0</v>
      </c>
      <c r="E73" s="95"/>
      <c r="F73" s="96"/>
      <c r="K73" s="11"/>
      <c r="L73" s="11"/>
      <c r="M73" s="12"/>
      <c r="N73" s="12"/>
      <c r="O73" s="12"/>
    </row>
    <row r="74" spans="2:15" x14ac:dyDescent="0.2">
      <c r="C74" s="47" t="s">
        <v>56</v>
      </c>
      <c r="D74" s="146">
        <f>PI()*Table21[[#This Row],[Column3]]^2*F74*1000</f>
        <v>0</v>
      </c>
      <c r="E74" s="95"/>
      <c r="F74" s="96"/>
      <c r="K74" s="11"/>
      <c r="L74" s="11"/>
      <c r="M74" s="12"/>
      <c r="N74" s="12"/>
      <c r="O74" s="12"/>
    </row>
    <row r="75" spans="2:15" x14ac:dyDescent="0.2">
      <c r="C75" s="47" t="s">
        <v>57</v>
      </c>
      <c r="D75" s="146">
        <f>PI()*Table21[[#This Row],[Column3]]^2*F75*1000</f>
        <v>0</v>
      </c>
      <c r="E75" s="95"/>
      <c r="F75" s="96"/>
      <c r="K75" s="11"/>
      <c r="L75" s="11"/>
      <c r="M75" s="12"/>
      <c r="N75" s="12"/>
      <c r="O75" s="12"/>
    </row>
    <row r="76" spans="2:15" x14ac:dyDescent="0.2">
      <c r="C76" s="47" t="s">
        <v>75</v>
      </c>
      <c r="D76" s="146">
        <f>PI()*Table21[[#This Row],[Column3]]^2*F76*1000</f>
        <v>0</v>
      </c>
      <c r="E76" s="95"/>
      <c r="F76" s="96"/>
      <c r="K76" s="11"/>
      <c r="L76" s="11"/>
      <c r="M76" s="12"/>
      <c r="N76" s="12"/>
      <c r="O76" s="12"/>
    </row>
    <row r="77" spans="2:15" x14ac:dyDescent="0.2">
      <c r="C77" s="47" t="s">
        <v>76</v>
      </c>
      <c r="D77" s="146">
        <f>PI()*Table21[[#This Row],[Column3]]^2*F77*1000</f>
        <v>0</v>
      </c>
      <c r="E77" s="95"/>
      <c r="F77" s="96"/>
      <c r="K77" s="11"/>
      <c r="L77" s="11"/>
      <c r="M77" s="12"/>
      <c r="N77" s="12"/>
      <c r="O77" s="12"/>
    </row>
    <row r="78" spans="2:15" x14ac:dyDescent="0.2">
      <c r="C78" s="47" t="s">
        <v>77</v>
      </c>
      <c r="D78" s="146">
        <f>PI()*Table21[[#This Row],[Column3]]^2*F78*1000</f>
        <v>0</v>
      </c>
      <c r="E78" s="95"/>
      <c r="F78" s="96"/>
      <c r="K78" s="11"/>
      <c r="L78" s="11"/>
      <c r="M78" s="12"/>
      <c r="N78" s="12"/>
      <c r="O78" s="12"/>
    </row>
    <row r="79" spans="2:15" x14ac:dyDescent="0.2">
      <c r="C79" s="47" t="s">
        <v>78</v>
      </c>
      <c r="D79" s="146">
        <f>PI()*Table21[[#This Row],[Column3]]^2*F79*1000</f>
        <v>0</v>
      </c>
      <c r="E79" s="95"/>
      <c r="F79" s="96"/>
      <c r="K79" s="11"/>
      <c r="L79" s="11"/>
      <c r="M79" s="12"/>
      <c r="N79" s="12"/>
      <c r="O79" s="12"/>
    </row>
    <row r="80" spans="2:15" x14ac:dyDescent="0.2">
      <c r="C80" s="47" t="s">
        <v>79</v>
      </c>
      <c r="D80" s="147">
        <f>PI()*Table21[[#This Row],[Column3]]^2*F80*1000</f>
        <v>0</v>
      </c>
      <c r="E80" s="95"/>
      <c r="F80" s="96"/>
    </row>
    <row r="81" spans="2:7" ht="18" customHeight="1" x14ac:dyDescent="0.2">
      <c r="C81" s="49" t="s">
        <v>87</v>
      </c>
      <c r="D81" s="148">
        <f>SUM(D71:D80)</f>
        <v>0</v>
      </c>
      <c r="E81" s="93"/>
      <c r="F81" s="97"/>
    </row>
    <row r="84" spans="2:7" ht="15.75" x14ac:dyDescent="0.25">
      <c r="B84" s="100"/>
      <c r="C84" s="98"/>
      <c r="D84" s="98"/>
      <c r="E84" s="99" t="s">
        <v>88</v>
      </c>
      <c r="F84" s="149">
        <f>D81+F65+F50+F35</f>
        <v>0</v>
      </c>
      <c r="G84" s="101" t="s">
        <v>89</v>
      </c>
    </row>
    <row r="88" spans="2:7" x14ac:dyDescent="0.2">
      <c r="B88" s="3" t="s">
        <v>102</v>
      </c>
      <c r="C88" s="2" t="s">
        <v>103</v>
      </c>
      <c r="D88" s="7" t="s">
        <v>185</v>
      </c>
    </row>
    <row r="89" spans="2:7" ht="14.1" customHeight="1" x14ac:dyDescent="0.2">
      <c r="C89" s="8" t="s">
        <v>104</v>
      </c>
      <c r="D89" s="9" t="s">
        <v>160</v>
      </c>
    </row>
    <row r="90" spans="2:7" x14ac:dyDescent="0.2">
      <c r="C90" s="2" t="s">
        <v>105</v>
      </c>
      <c r="D90" s="10" t="s">
        <v>112</v>
      </c>
    </row>
    <row r="91" spans="2:7" x14ac:dyDescent="0.2">
      <c r="C91" s="2" t="s">
        <v>106</v>
      </c>
      <c r="D91" s="10" t="s">
        <v>113</v>
      </c>
    </row>
    <row r="92" spans="2:7" x14ac:dyDescent="0.2">
      <c r="C92" s="2" t="s">
        <v>107</v>
      </c>
      <c r="D92" s="10" t="s">
        <v>114</v>
      </c>
    </row>
    <row r="93" spans="2:7" x14ac:dyDescent="0.2">
      <c r="C93" s="2" t="s">
        <v>108</v>
      </c>
      <c r="D93" s="2" t="s">
        <v>186</v>
      </c>
    </row>
    <row r="94" spans="2:7" x14ac:dyDescent="0.2">
      <c r="C94" s="2" t="s">
        <v>109</v>
      </c>
      <c r="D94" s="7" t="s">
        <v>110</v>
      </c>
    </row>
  </sheetData>
  <sheetProtection sheet="1" objects="1" scenarios="1"/>
  <mergeCells count="6">
    <mergeCell ref="AC6:AE6"/>
    <mergeCell ref="AF6:AH6"/>
    <mergeCell ref="AI6:AK6"/>
    <mergeCell ref="AL6:AN6"/>
    <mergeCell ref="E68:F68"/>
    <mergeCell ref="K13:O13"/>
  </mergeCells>
  <phoneticPr fontId="2" type="noConversion"/>
  <conditionalFormatting sqref="AC15:AN17">
    <cfRule type="cellIs" dxfId="49" priority="1" operator="lessThan">
      <formula>30</formula>
    </cfRule>
    <cfRule type="colorScale" priority="4">
      <colorScale>
        <cfvo type="formula" val="&quot;&lt;30&quot;"/>
        <cfvo type="max"/>
        <color rgb="FFFF7128"/>
        <color rgb="FFFFEF9C"/>
      </colorScale>
    </cfRule>
  </conditionalFormatting>
  <dataValidations count="1">
    <dataValidation type="list" allowBlank="1" showInputMessage="1" showErrorMessage="1" sqref="E3" xr:uid="{00000000-0002-0000-0100-000000000000}">
      <formula1>$AB$43:$AB$50</formula1>
    </dataValidation>
  </dataValidations>
  <hyperlinks>
    <hyperlink ref="D88" r:id="rId1" xr:uid="{00000000-0004-0000-0100-000000000000}"/>
    <hyperlink ref="D90" r:id="rId2" xr:uid="{00000000-0004-0000-0100-000001000000}"/>
    <hyperlink ref="D91" r:id="rId3" xr:uid="{00000000-0004-0000-0100-000002000000}"/>
    <hyperlink ref="D92" r:id="rId4" xr:uid="{00000000-0004-0000-0100-000003000000}"/>
    <hyperlink ref="D94" r:id="rId5" xr:uid="{00000000-0004-0000-0100-000004000000}"/>
    <hyperlink ref="D89" r:id="rId6" xr:uid="{00000000-0004-0000-0100-000005000000}"/>
  </hyperlinks>
  <pageMargins left="0.75000000000000011" right="0.75000000000000011" top="1" bottom="1" header="0.5" footer="0.5"/>
  <pageSetup paperSize="9" orientation="landscape" horizontalDpi="4294967292" verticalDpi="4294967292" r:id="rId7"/>
  <ignoredErrors>
    <ignoredError sqref="F40:F49 F55:F64 E7:E11 E18:E19 F17 F25:F34" emptyCellReference="1"/>
    <ignoredError sqref="D81" calculatedColumn="1"/>
  </ignoredErrors>
  <drawing r:id="rId8"/>
  <tableParts count="6">
    <tablePart r:id="rId9"/>
    <tablePart r:id="rId10"/>
    <tablePart r:id="rId11"/>
    <tablePart r:id="rId12"/>
    <tablePart r:id="rId13"/>
    <tablePart r:id="rId14"/>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H2:J7"/>
  <sheetViews>
    <sheetView showGridLines="0" zoomScale="75" zoomScaleNormal="75" workbookViewId="0">
      <selection activeCell="I7" sqref="I7"/>
    </sheetView>
  </sheetViews>
  <sheetFormatPr defaultColWidth="10.85546875" defaultRowHeight="12.75" x14ac:dyDescent="0.2"/>
  <cols>
    <col min="1" max="6" width="10.85546875" style="102"/>
    <col min="7" max="7" width="13.5703125" style="102" customWidth="1"/>
    <col min="8" max="8" width="32" style="102" customWidth="1"/>
    <col min="9" max="9" width="12" style="102" bestFit="1" customWidth="1"/>
    <col min="10" max="10" width="10.85546875" style="102" customWidth="1"/>
    <col min="11" max="16384" width="10.85546875" style="102"/>
  </cols>
  <sheetData>
    <row r="2" spans="8:10" ht="15.75" x14ac:dyDescent="0.25">
      <c r="H2" s="103" t="s">
        <v>155</v>
      </c>
      <c r="I2" s="104"/>
      <c r="J2" s="104"/>
    </row>
    <row r="3" spans="8:10" ht="15" x14ac:dyDescent="0.2">
      <c r="H3" s="105" t="s">
        <v>156</v>
      </c>
      <c r="I3" s="134">
        <f>'Farm data'!F84</f>
        <v>0</v>
      </c>
      <c r="J3" s="105" t="s">
        <v>159</v>
      </c>
    </row>
    <row r="4" spans="8:10" ht="15" x14ac:dyDescent="0.2">
      <c r="H4" s="106" t="s">
        <v>189</v>
      </c>
      <c r="I4" s="107"/>
      <c r="J4" s="108"/>
    </row>
    <row r="5" spans="8:10" ht="15" x14ac:dyDescent="0.2">
      <c r="H5" s="109" t="s">
        <v>188</v>
      </c>
      <c r="I5" s="133" t="e">
        <f>'Farm data'!G16</f>
        <v>#DIV/0!</v>
      </c>
      <c r="J5" s="108"/>
    </row>
    <row r="6" spans="8:10" ht="15" x14ac:dyDescent="0.2">
      <c r="H6" s="109" t="s">
        <v>157</v>
      </c>
      <c r="I6" s="133" t="e">
        <f>'Farm data'!G17</f>
        <v>#DIV/0!</v>
      </c>
      <c r="J6" s="108"/>
    </row>
    <row r="7" spans="8:10" ht="15" x14ac:dyDescent="0.2">
      <c r="H7" s="109" t="s">
        <v>158</v>
      </c>
      <c r="I7" s="133" t="e">
        <f>'Farm data'!G18</f>
        <v>#DIV/0!</v>
      </c>
      <c r="J7" s="107"/>
    </row>
  </sheetData>
  <sheetProtection sheet="1" objects="1" scenarios="1"/>
  <phoneticPr fontId="2" type="noConversion"/>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W8:Z19"/>
  <sheetViews>
    <sheetView showGridLines="0" showRowColHeaders="0" tabSelected="1" topLeftCell="A40" zoomScale="70" zoomScaleNormal="70" workbookViewId="0">
      <selection activeCell="W19" sqref="W19"/>
    </sheetView>
  </sheetViews>
  <sheetFormatPr defaultColWidth="10.7109375" defaultRowHeight="12.75" x14ac:dyDescent="0.2"/>
  <cols>
    <col min="1" max="1" width="4.7109375" style="111" customWidth="1"/>
    <col min="2" max="22" width="10.7109375" style="111"/>
    <col min="23" max="23" width="13.28515625" style="111" customWidth="1"/>
    <col min="24" max="27" width="10.7109375" style="111"/>
    <col min="28" max="28" width="13" style="111" customWidth="1"/>
    <col min="29" max="29" width="12.85546875" style="111" customWidth="1"/>
    <col min="30" max="30" width="13.42578125" style="111" customWidth="1"/>
    <col min="31" max="31" width="13.28515625" style="111" customWidth="1"/>
    <col min="32" max="16384" width="10.7109375" style="111"/>
  </cols>
  <sheetData>
    <row r="8" spans="23:26" x14ac:dyDescent="0.2">
      <c r="W8" s="110"/>
    </row>
    <row r="11" spans="23:26" x14ac:dyDescent="0.2">
      <c r="W11" s="112"/>
      <c r="X11" s="112"/>
      <c r="Y11" s="112"/>
      <c r="Z11" s="112"/>
    </row>
    <row r="12" spans="23:26" x14ac:dyDescent="0.2">
      <c r="Z12" s="113"/>
    </row>
    <row r="19" spans="24:24" x14ac:dyDescent="0.2">
      <c r="X19" s="112"/>
    </row>
  </sheetData>
  <sheetProtection sheet="1" objects="1" scenarios="1"/>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3:E44"/>
  <sheetViews>
    <sheetView showGridLines="0" showRowColHeaders="0" zoomScale="85" zoomScaleNormal="85" zoomScalePageLayoutView="125" workbookViewId="0"/>
  </sheetViews>
  <sheetFormatPr defaultColWidth="10.7109375" defaultRowHeight="12.75" x14ac:dyDescent="0.2"/>
  <cols>
    <col min="2" max="2" width="43.85546875" customWidth="1"/>
    <col min="3" max="3" width="43.7109375" customWidth="1"/>
    <col min="4" max="4" width="70.7109375" customWidth="1"/>
  </cols>
  <sheetData>
    <row r="3" spans="2:5" ht="18.75" x14ac:dyDescent="0.3">
      <c r="B3" s="114" t="s">
        <v>133</v>
      </c>
      <c r="C3" s="115"/>
      <c r="D3" s="116"/>
    </row>
    <row r="4" spans="2:5" ht="23.1" customHeight="1" x14ac:dyDescent="0.2">
      <c r="B4" s="117" t="s">
        <v>134</v>
      </c>
      <c r="C4" s="118"/>
      <c r="D4" s="119"/>
    </row>
    <row r="5" spans="2:5" ht="23.1" customHeight="1" x14ac:dyDescent="0.2">
      <c r="B5" s="120" t="s">
        <v>139</v>
      </c>
      <c r="C5" s="118"/>
      <c r="D5" s="119"/>
    </row>
    <row r="6" spans="2:5" ht="15.75" x14ac:dyDescent="0.25">
      <c r="B6" s="121" t="s">
        <v>138</v>
      </c>
      <c r="C6" s="122"/>
      <c r="D6" s="123"/>
      <c r="E6" s="1"/>
    </row>
    <row r="7" spans="2:5" ht="15" x14ac:dyDescent="0.2">
      <c r="B7" s="124" t="s">
        <v>115</v>
      </c>
      <c r="C7" s="122"/>
      <c r="D7" s="123"/>
      <c r="E7" s="1"/>
    </row>
    <row r="8" spans="2:5" ht="15" x14ac:dyDescent="0.2">
      <c r="B8" s="125" t="s">
        <v>116</v>
      </c>
      <c r="C8" s="126" t="s">
        <v>164</v>
      </c>
      <c r="D8" s="123"/>
      <c r="E8" s="1"/>
    </row>
    <row r="9" spans="2:5" ht="15" x14ac:dyDescent="0.2">
      <c r="B9" s="124"/>
      <c r="C9" s="122"/>
      <c r="D9" s="123"/>
      <c r="E9" s="1"/>
    </row>
    <row r="10" spans="2:5" ht="15.75" x14ac:dyDescent="0.25">
      <c r="B10" s="121" t="s">
        <v>167</v>
      </c>
      <c r="C10" s="122"/>
      <c r="D10" s="123"/>
      <c r="E10" s="1"/>
    </row>
    <row r="11" spans="2:5" ht="15" x14ac:dyDescent="0.2">
      <c r="B11" s="124" t="s">
        <v>166</v>
      </c>
      <c r="C11" s="122"/>
      <c r="D11" s="123"/>
      <c r="E11" s="1"/>
    </row>
    <row r="12" spans="2:5" ht="15" x14ac:dyDescent="0.2">
      <c r="B12" s="125" t="s">
        <v>118</v>
      </c>
      <c r="C12" s="126" t="s">
        <v>168</v>
      </c>
      <c r="D12" s="123"/>
      <c r="E12" s="1"/>
    </row>
    <row r="13" spans="2:5" ht="15" x14ac:dyDescent="0.2">
      <c r="B13" s="127"/>
      <c r="C13" s="126"/>
      <c r="D13" s="123"/>
      <c r="E13" s="1"/>
    </row>
    <row r="14" spans="2:5" ht="15.75" x14ac:dyDescent="0.25">
      <c r="B14" s="121" t="s">
        <v>137</v>
      </c>
      <c r="C14" s="126"/>
      <c r="D14" s="123"/>
      <c r="E14" s="1"/>
    </row>
    <row r="15" spans="2:5" ht="15" x14ac:dyDescent="0.2">
      <c r="B15" s="124" t="s">
        <v>117</v>
      </c>
      <c r="C15" s="126"/>
      <c r="D15" s="123"/>
      <c r="E15" s="1"/>
    </row>
    <row r="16" spans="2:5" ht="15" x14ac:dyDescent="0.2">
      <c r="B16" s="125" t="s">
        <v>118</v>
      </c>
      <c r="C16" s="126" t="s">
        <v>165</v>
      </c>
      <c r="D16" s="123"/>
      <c r="E16" s="1"/>
    </row>
    <row r="17" spans="2:5" ht="15" x14ac:dyDescent="0.2">
      <c r="B17" s="127"/>
      <c r="C17" s="122"/>
      <c r="D17" s="123"/>
      <c r="E17" s="1"/>
    </row>
    <row r="18" spans="2:5" ht="15.75" x14ac:dyDescent="0.25">
      <c r="B18" s="121" t="s">
        <v>119</v>
      </c>
      <c r="C18" s="122"/>
      <c r="D18" s="123"/>
      <c r="E18" s="1"/>
    </row>
    <row r="19" spans="2:5" ht="15" x14ac:dyDescent="0.2">
      <c r="B19" s="125" t="s">
        <v>177</v>
      </c>
      <c r="C19" s="126" t="s">
        <v>176</v>
      </c>
      <c r="D19" s="123"/>
      <c r="E19" s="1"/>
    </row>
    <row r="20" spans="2:5" ht="15" x14ac:dyDescent="0.2">
      <c r="B20" s="125" t="s">
        <v>178</v>
      </c>
      <c r="C20" s="126" t="s">
        <v>173</v>
      </c>
      <c r="D20" s="123"/>
      <c r="E20" s="1"/>
    </row>
    <row r="21" spans="2:5" ht="15" x14ac:dyDescent="0.2">
      <c r="B21" s="124"/>
      <c r="C21" s="122"/>
      <c r="D21" s="123"/>
      <c r="E21" s="1"/>
    </row>
    <row r="22" spans="2:5" ht="15.75" x14ac:dyDescent="0.25">
      <c r="B22" s="121" t="s">
        <v>120</v>
      </c>
      <c r="C22" s="122"/>
      <c r="D22" s="123"/>
      <c r="E22" s="1"/>
    </row>
    <row r="23" spans="2:5" ht="15" x14ac:dyDescent="0.2">
      <c r="B23" s="125" t="s">
        <v>172</v>
      </c>
      <c r="C23" s="126" t="s">
        <v>175</v>
      </c>
      <c r="D23" s="123"/>
      <c r="E23" s="1"/>
    </row>
    <row r="24" spans="2:5" ht="15" x14ac:dyDescent="0.2">
      <c r="B24" s="125" t="s">
        <v>174</v>
      </c>
      <c r="C24" s="126" t="s">
        <v>171</v>
      </c>
      <c r="D24" s="123"/>
      <c r="E24" s="1"/>
    </row>
    <row r="25" spans="2:5" ht="15" x14ac:dyDescent="0.2">
      <c r="B25" s="124"/>
      <c r="C25" s="122"/>
      <c r="D25" s="123"/>
      <c r="E25" s="1"/>
    </row>
    <row r="26" spans="2:5" ht="15.75" x14ac:dyDescent="0.25">
      <c r="B26" s="121" t="s">
        <v>136</v>
      </c>
      <c r="C26" s="122"/>
      <c r="D26" s="123"/>
      <c r="E26" s="1"/>
    </row>
    <row r="27" spans="2:5" ht="15" x14ac:dyDescent="0.2">
      <c r="B27" s="125" t="s">
        <v>170</v>
      </c>
      <c r="C27" s="126" t="s">
        <v>169</v>
      </c>
      <c r="D27" s="123"/>
      <c r="E27" s="1"/>
    </row>
    <row r="28" spans="2:5" ht="15" x14ac:dyDescent="0.2">
      <c r="B28" s="124"/>
      <c r="C28" s="122"/>
      <c r="D28" s="123"/>
      <c r="E28" s="1"/>
    </row>
    <row r="29" spans="2:5" ht="15.75" x14ac:dyDescent="0.25">
      <c r="B29" s="121" t="s">
        <v>121</v>
      </c>
      <c r="C29" s="122"/>
      <c r="D29" s="123"/>
      <c r="E29" s="1"/>
    </row>
    <row r="30" spans="2:5" ht="15" x14ac:dyDescent="0.2">
      <c r="B30" s="124" t="s">
        <v>122</v>
      </c>
      <c r="C30" s="122"/>
      <c r="D30" s="123"/>
      <c r="E30" s="1"/>
    </row>
    <row r="31" spans="2:5" ht="15" x14ac:dyDescent="0.2">
      <c r="B31" s="124" t="s">
        <v>123</v>
      </c>
      <c r="C31" s="122"/>
      <c r="D31" s="123"/>
      <c r="E31" s="1"/>
    </row>
    <row r="32" spans="2:5" ht="15" x14ac:dyDescent="0.2">
      <c r="B32" s="124" t="s">
        <v>124</v>
      </c>
      <c r="C32" s="122"/>
      <c r="D32" s="123"/>
      <c r="E32" s="1"/>
    </row>
    <row r="33" spans="2:5" ht="15" x14ac:dyDescent="0.2">
      <c r="B33" s="124"/>
      <c r="C33" s="122"/>
      <c r="D33" s="123"/>
      <c r="E33" s="1"/>
    </row>
    <row r="34" spans="2:5" ht="15" x14ac:dyDescent="0.2">
      <c r="B34" s="124" t="s">
        <v>125</v>
      </c>
      <c r="C34" s="122"/>
      <c r="D34" s="123"/>
      <c r="E34" s="1"/>
    </row>
    <row r="35" spans="2:5" ht="15" x14ac:dyDescent="0.2">
      <c r="B35" s="124"/>
      <c r="C35" s="122"/>
      <c r="D35" s="123"/>
      <c r="E35" s="1"/>
    </row>
    <row r="36" spans="2:5" ht="15" x14ac:dyDescent="0.2">
      <c r="B36" s="125" t="s">
        <v>128</v>
      </c>
      <c r="C36" s="126" t="s">
        <v>182</v>
      </c>
      <c r="D36" s="123"/>
      <c r="E36" s="1"/>
    </row>
    <row r="37" spans="2:5" ht="15" x14ac:dyDescent="0.2">
      <c r="B37" s="125" t="s">
        <v>129</v>
      </c>
      <c r="C37" s="126" t="s">
        <v>132</v>
      </c>
      <c r="D37" s="123" t="s">
        <v>190</v>
      </c>
      <c r="E37" s="1"/>
    </row>
    <row r="38" spans="2:5" ht="15" x14ac:dyDescent="0.2">
      <c r="B38" s="125" t="s">
        <v>130</v>
      </c>
      <c r="C38" s="126" t="s">
        <v>181</v>
      </c>
      <c r="D38" s="123"/>
      <c r="E38" s="1"/>
    </row>
    <row r="39" spans="2:5" ht="15" x14ac:dyDescent="0.2">
      <c r="B39" s="125" t="s">
        <v>131</v>
      </c>
      <c r="C39" s="126" t="s">
        <v>180</v>
      </c>
      <c r="D39" s="123"/>
      <c r="E39" s="1"/>
    </row>
    <row r="40" spans="2:5" ht="15" x14ac:dyDescent="0.2">
      <c r="B40" s="125" t="s">
        <v>135</v>
      </c>
      <c r="C40" s="126" t="s">
        <v>179</v>
      </c>
      <c r="D40" s="123" t="s">
        <v>126</v>
      </c>
      <c r="E40" s="1"/>
    </row>
    <row r="41" spans="2:5" ht="15" x14ac:dyDescent="0.2">
      <c r="B41" s="127"/>
      <c r="C41" s="122"/>
      <c r="D41" s="123"/>
      <c r="E41" s="1"/>
    </row>
    <row r="42" spans="2:5" ht="15.75" x14ac:dyDescent="0.25">
      <c r="B42" s="121" t="s">
        <v>127</v>
      </c>
      <c r="C42" s="122"/>
      <c r="D42" s="123"/>
      <c r="E42" s="1"/>
    </row>
    <row r="43" spans="2:5" ht="15" x14ac:dyDescent="0.2">
      <c r="B43" s="128" t="s">
        <v>183</v>
      </c>
      <c r="C43" s="126" t="s">
        <v>184</v>
      </c>
      <c r="D43" s="123"/>
      <c r="E43" s="1"/>
    </row>
    <row r="44" spans="2:5" x14ac:dyDescent="0.2">
      <c r="B44" s="129"/>
      <c r="C44" s="130"/>
      <c r="D44" s="131"/>
    </row>
  </sheetData>
  <sheetProtection sheet="1" objects="1" scenarios="1"/>
  <hyperlinks>
    <hyperlink ref="B20" r:id="rId1" display="Saving water in dairies (Dairy Australia):  " xr:uid="{00000000-0004-0000-0400-000000000000}"/>
    <hyperlink ref="B19" r:id="rId2" display="Dairy shed water: how much do you use?: " xr:uid="{00000000-0004-0000-0400-000001000000}"/>
    <hyperlink ref="B24" r:id="rId3" xr:uid="{00000000-0004-0000-0400-000002000000}"/>
    <hyperlink ref="B36" r:id="rId4" xr:uid="{00000000-0004-0000-0400-000003000000}"/>
    <hyperlink ref="B37" r:id="rId5" xr:uid="{00000000-0004-0000-0400-000004000000}"/>
    <hyperlink ref="B38" r:id="rId6" xr:uid="{00000000-0004-0000-0400-000005000000}"/>
    <hyperlink ref="B39" r:id="rId7" xr:uid="{00000000-0004-0000-0400-000006000000}"/>
    <hyperlink ref="B40" r:id="rId8" display="Victoria: " xr:uid="{00000000-0004-0000-0400-000007000000}"/>
    <hyperlink ref="C8" r:id="rId9" xr:uid="{00000000-0004-0000-0400-000008000000}"/>
    <hyperlink ref="B16" r:id="rId10" xr:uid="{00000000-0004-0000-0400-000009000000}"/>
    <hyperlink ref="C16" r:id="rId11" xr:uid="{00000000-0004-0000-0400-00000A000000}"/>
    <hyperlink ref="C12" r:id="rId12" xr:uid="{00000000-0004-0000-0400-00000B000000}"/>
    <hyperlink ref="C27" r:id="rId13" xr:uid="{00000000-0004-0000-0400-00000C000000}"/>
    <hyperlink ref="C24" r:id="rId14" xr:uid="{00000000-0004-0000-0400-00000D000000}"/>
    <hyperlink ref="B23" r:id="rId15" xr:uid="{00000000-0004-0000-0400-00000E000000}"/>
    <hyperlink ref="C20" r:id="rId16" xr:uid="{00000000-0004-0000-0400-00000F000000}"/>
    <hyperlink ref="C23" r:id="rId17" xr:uid="{00000000-0004-0000-0400-000010000000}"/>
    <hyperlink ref="C19" r:id="rId18" xr:uid="{00000000-0004-0000-0400-000011000000}"/>
    <hyperlink ref="B8" r:id="rId19" xr:uid="{00000000-0004-0000-0400-000012000000}"/>
    <hyperlink ref="B12" r:id="rId20" xr:uid="{00000000-0004-0000-0400-000013000000}"/>
    <hyperlink ref="B27" r:id="rId21" xr:uid="{00000000-0004-0000-0400-000014000000}"/>
    <hyperlink ref="C40" r:id="rId22" xr:uid="{00000000-0004-0000-0400-000015000000}"/>
    <hyperlink ref="C39" r:id="rId23" xr:uid="{00000000-0004-0000-0400-000016000000}"/>
    <hyperlink ref="C38" r:id="rId24" xr:uid="{00000000-0004-0000-0400-000017000000}"/>
    <hyperlink ref="C37" r:id="rId25" xr:uid="{00000000-0004-0000-0400-000018000000}"/>
    <hyperlink ref="C36" r:id="rId26" xr:uid="{00000000-0004-0000-0400-000019000000}"/>
  </hyperlinks>
  <pageMargins left="0.75" right="0.75" top="1" bottom="1" header="0.5" footer="0.5"/>
  <pageSetup paperSize="9" orientation="portrait" horizontalDpi="4294967292" verticalDpi="4294967292" r:id="rId27"/>
  <drawing r:id="rId28"/>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6A32F0BEBCE2418DF9DF17AB51D61E" ma:contentTypeVersion="11" ma:contentTypeDescription="Create a new document." ma:contentTypeScope="" ma:versionID="3b5921f5dee314cb641af5d34aa65165">
  <xsd:schema xmlns:xsd="http://www.w3.org/2001/XMLSchema" xmlns:xs="http://www.w3.org/2001/XMLSchema" xmlns:p="http://schemas.microsoft.com/office/2006/metadata/properties" xmlns:ns3="3a856f34-e64e-4f53-821c-bbb4b7529287" xmlns:ns4="03a8f85d-15bd-42ac-91dc-e3857b074f6d" targetNamespace="http://schemas.microsoft.com/office/2006/metadata/properties" ma:root="true" ma:fieldsID="29429a6b7b5ddab3065e6f99fbdad3ab" ns3:_="" ns4:_="">
    <xsd:import namespace="3a856f34-e64e-4f53-821c-bbb4b7529287"/>
    <xsd:import namespace="03a8f85d-15bd-42ac-91dc-e3857b074f6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856f34-e64e-4f53-821c-bbb4b7529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a8f85d-15bd-42ac-91dc-e3857b074f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E909EE-C83A-4047-8D0C-76346361C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856f34-e64e-4f53-821c-bbb4b7529287"/>
    <ds:schemaRef ds:uri="03a8f85d-15bd-42ac-91dc-e3857b074f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B634B0-20DB-47AF-BF9D-668141A2C67E}">
  <ds:schemaRefs>
    <ds:schemaRef ds:uri="http://schemas.microsoft.com/sharepoint/v3/contenttype/forms"/>
  </ds:schemaRefs>
</ds:datastoreItem>
</file>

<file path=customXml/itemProps3.xml><?xml version="1.0" encoding="utf-8"?>
<ds:datastoreItem xmlns:ds="http://schemas.openxmlformats.org/officeDocument/2006/customXml" ds:itemID="{31F87238-DAA9-4A52-9A75-3CB4974CF0F6}">
  <ds:schemaRefs>
    <ds:schemaRef ds:uri="http://purl.org/dc/terms/"/>
    <ds:schemaRef ds:uri="http://purl.org/dc/dcmitype/"/>
    <ds:schemaRef ds:uri="03a8f85d-15bd-42ac-91dc-e3857b074f6d"/>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3a856f34-e64e-4f53-821c-bbb4b75292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Farm data</vt:lpstr>
      <vt:lpstr>Days of water GRAPH</vt:lpstr>
      <vt:lpstr>Options</vt:lpstr>
      <vt:lpstr>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mandym</dc:creator>
  <cp:lastModifiedBy>Mijail Karpyn</cp:lastModifiedBy>
  <cp:lastPrinted>2016-08-14T12:53:20Z</cp:lastPrinted>
  <dcterms:created xsi:type="dcterms:W3CDTF">2010-08-23T05:46:32Z</dcterms:created>
  <dcterms:modified xsi:type="dcterms:W3CDTF">2019-10-14T23:34:13Z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0x010100456A32F0BEBCE2418DF9DF17AB51D61E</vt:lpwstr>
  </property>
</Properties>
</file>