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PI\Feedbase &amp; Animal Nutrition\Working Documents\Projects\Adv Nutrition\"/>
    </mc:Choice>
  </mc:AlternateContent>
  <bookViews>
    <workbookView xWindow="120" yWindow="150" windowWidth="15480" windowHeight="8420"/>
  </bookViews>
  <sheets>
    <sheet name="About this tool" sheetId="11" r:id="rId1"/>
    <sheet name="Ingredients input sheet" sheetId="14" r:id="rId2"/>
    <sheet name="Diet input sheet" sheetId="9" r:id="rId3"/>
  </sheets>
  <definedNames>
    <definedName name="Feed">'Ingredients input sheet'!$B$59:$B$81</definedName>
    <definedName name="Feeds" localSheetId="1">'Ingredients input sheet'!$B$59:$B$81</definedName>
    <definedName name="Feeds">#REF!</definedName>
    <definedName name="_xlnm.Print_Area" localSheetId="2">'Diet input sheet'!$B$2:$K$39</definedName>
  </definedNames>
  <calcPr calcId="152511"/>
</workbook>
</file>

<file path=xl/calcChain.xml><?xml version="1.0" encoding="utf-8"?>
<calcChain xmlns="http://schemas.openxmlformats.org/spreadsheetml/2006/main">
  <c r="K17" i="9" l="1"/>
  <c r="C20" i="9"/>
  <c r="E68" i="14"/>
  <c r="F9" i="9"/>
  <c r="F10" i="9"/>
  <c r="F11" i="9"/>
  <c r="F12" i="9"/>
  <c r="F13" i="9"/>
  <c r="F14" i="9"/>
  <c r="G9" i="9"/>
  <c r="G10" i="9"/>
  <c r="G11" i="9"/>
  <c r="G12" i="9"/>
  <c r="G13" i="9"/>
  <c r="G14" i="9"/>
  <c r="K9" i="9"/>
  <c r="K10" i="9"/>
  <c r="K11" i="9"/>
  <c r="K12" i="9"/>
  <c r="K13" i="9"/>
  <c r="K14" i="9"/>
  <c r="F64" i="14"/>
  <c r="G62" i="14"/>
  <c r="H9" i="9"/>
  <c r="H10" i="9"/>
  <c r="H11" i="9"/>
  <c r="H12" i="9"/>
  <c r="H13" i="9"/>
  <c r="H14" i="9"/>
  <c r="H63" i="14"/>
  <c r="I9" i="9"/>
  <c r="I10" i="9"/>
  <c r="I11" i="9"/>
  <c r="I12" i="9"/>
  <c r="I13" i="9"/>
  <c r="I14" i="9"/>
  <c r="G65" i="9"/>
  <c r="G64" i="9"/>
  <c r="G63" i="9"/>
  <c r="G62" i="9"/>
  <c r="G61" i="9"/>
  <c r="G57" i="9"/>
  <c r="D9" i="9"/>
  <c r="D10" i="9"/>
  <c r="D11" i="9"/>
  <c r="D12" i="9"/>
  <c r="D13" i="9"/>
  <c r="D14" i="9"/>
  <c r="E9" i="9"/>
  <c r="E10" i="9"/>
  <c r="E11" i="9"/>
  <c r="E12" i="9"/>
  <c r="E13" i="9"/>
  <c r="E14" i="9"/>
  <c r="I81" i="14"/>
  <c r="H81" i="14"/>
  <c r="G81" i="14"/>
  <c r="F81" i="14"/>
  <c r="E81" i="14"/>
  <c r="D81" i="14"/>
  <c r="C81" i="14"/>
  <c r="I80" i="14"/>
  <c r="H80" i="14"/>
  <c r="G80" i="14"/>
  <c r="F80" i="14"/>
  <c r="E80" i="14"/>
  <c r="D80" i="14"/>
  <c r="C80" i="14"/>
  <c r="I79" i="14"/>
  <c r="H79" i="14"/>
  <c r="G79" i="14"/>
  <c r="F79" i="14"/>
  <c r="E79" i="14"/>
  <c r="D79" i="14"/>
  <c r="C79" i="14"/>
  <c r="I78" i="14"/>
  <c r="H78" i="14"/>
  <c r="G78" i="14"/>
  <c r="F78" i="14"/>
  <c r="E78" i="14"/>
  <c r="D78" i="14"/>
  <c r="C78" i="14"/>
  <c r="I77" i="14"/>
  <c r="H77" i="14"/>
  <c r="G77" i="14"/>
  <c r="F77" i="14"/>
  <c r="E77" i="14"/>
  <c r="D77" i="14"/>
  <c r="C77" i="14"/>
  <c r="I76" i="14"/>
  <c r="H76" i="14"/>
  <c r="G76" i="14"/>
  <c r="F76" i="14"/>
  <c r="E76" i="14"/>
  <c r="D76" i="14"/>
  <c r="C76" i="14"/>
  <c r="I75" i="14"/>
  <c r="H75" i="14"/>
  <c r="G75" i="14"/>
  <c r="F75" i="14"/>
  <c r="E75" i="14"/>
  <c r="D75" i="14"/>
  <c r="C75" i="14"/>
  <c r="I74" i="14"/>
  <c r="H74" i="14"/>
  <c r="G74" i="14"/>
  <c r="F74" i="14"/>
  <c r="E74" i="14"/>
  <c r="D74" i="14"/>
  <c r="C74" i="14"/>
  <c r="I73" i="14"/>
  <c r="H73" i="14"/>
  <c r="G73" i="14"/>
  <c r="F73" i="14"/>
  <c r="E73" i="14"/>
  <c r="D73" i="14"/>
  <c r="C73" i="14"/>
  <c r="I72" i="14"/>
  <c r="H72" i="14"/>
  <c r="G72" i="14"/>
  <c r="F72" i="14"/>
  <c r="E72" i="14"/>
  <c r="D72" i="14"/>
  <c r="C72" i="14"/>
  <c r="I71" i="14"/>
  <c r="H71" i="14"/>
  <c r="G71" i="14"/>
  <c r="F71" i="14"/>
  <c r="E71" i="14"/>
  <c r="D71" i="14"/>
  <c r="C71" i="14"/>
  <c r="I70" i="14"/>
  <c r="H70" i="14"/>
  <c r="G70" i="14"/>
  <c r="F70" i="14"/>
  <c r="E70" i="14"/>
  <c r="D70" i="14"/>
  <c r="C70" i="14"/>
  <c r="I69" i="14"/>
  <c r="H69" i="14"/>
  <c r="G69" i="14"/>
  <c r="F69" i="14"/>
  <c r="E69" i="14"/>
  <c r="D69" i="14"/>
  <c r="C69" i="14"/>
  <c r="I68" i="14"/>
  <c r="H68" i="14"/>
  <c r="G68" i="14"/>
  <c r="F68" i="14"/>
  <c r="D68" i="14"/>
  <c r="C68" i="14"/>
  <c r="I67" i="14"/>
  <c r="H67" i="14"/>
  <c r="G67" i="14"/>
  <c r="F67" i="14"/>
  <c r="E67" i="14"/>
  <c r="D67" i="14"/>
  <c r="C67" i="14"/>
  <c r="I66" i="14"/>
  <c r="H66" i="14"/>
  <c r="G66" i="14"/>
  <c r="F66" i="14"/>
  <c r="E66" i="14"/>
  <c r="D66" i="14"/>
  <c r="C66" i="14"/>
  <c r="I65" i="14"/>
  <c r="H65" i="14"/>
  <c r="G65" i="14"/>
  <c r="F65" i="14"/>
  <c r="E65" i="14"/>
  <c r="D65" i="14"/>
  <c r="C65" i="14"/>
  <c r="I64" i="14"/>
  <c r="H64" i="14"/>
  <c r="G64" i="14"/>
  <c r="E64" i="14"/>
  <c r="D64" i="14"/>
  <c r="C64" i="14"/>
  <c r="I63" i="14"/>
  <c r="G63" i="14"/>
  <c r="F63" i="14"/>
  <c r="E63" i="14"/>
  <c r="D63" i="14"/>
  <c r="C63" i="14"/>
  <c r="I62" i="14"/>
  <c r="H62" i="14"/>
  <c r="F62" i="14"/>
  <c r="E62" i="14"/>
  <c r="D62" i="14"/>
  <c r="C62" i="14"/>
  <c r="B62" i="14"/>
  <c r="B63" i="14"/>
  <c r="D5" i="9" s="1"/>
  <c r="B64" i="14"/>
  <c r="H6" i="9" s="1"/>
  <c r="B65" i="14"/>
  <c r="B66" i="14"/>
  <c r="B67" i="14"/>
  <c r="B68" i="14"/>
  <c r="B69" i="14"/>
  <c r="B70" i="14"/>
  <c r="B71" i="14"/>
  <c r="B72" i="14"/>
  <c r="B73" i="14"/>
  <c r="B74" i="14"/>
  <c r="B75" i="14"/>
  <c r="B76" i="14"/>
  <c r="B77" i="14"/>
  <c r="B78" i="14"/>
  <c r="B79" i="14"/>
  <c r="B80" i="14"/>
  <c r="B81" i="14"/>
  <c r="C61" i="14"/>
  <c r="D61" i="14"/>
  <c r="E61" i="14"/>
  <c r="F61" i="14"/>
  <c r="G61" i="14"/>
  <c r="H61" i="14"/>
  <c r="I61" i="14"/>
  <c r="K5" i="9" s="1"/>
  <c r="B61" i="14"/>
  <c r="F5" i="9" s="1"/>
  <c r="S4" i="9"/>
  <c r="R4" i="9"/>
  <c r="D7" i="9"/>
  <c r="E7" i="9"/>
  <c r="D8" i="9" l="1"/>
  <c r="M8" i="9" s="1"/>
  <c r="H8" i="9"/>
  <c r="Q8" i="9" s="1"/>
  <c r="D6" i="9"/>
  <c r="I5" i="9"/>
  <c r="R5" i="9" s="1"/>
  <c r="I7" i="9"/>
  <c r="R7" i="9" s="1"/>
  <c r="K8" i="9"/>
  <c r="S8" i="9" s="1"/>
  <c r="H7" i="9"/>
  <c r="Q7" i="9" s="1"/>
  <c r="E6" i="9"/>
  <c r="N6" i="9" s="1"/>
  <c r="E5" i="9"/>
  <c r="H5" i="9"/>
  <c r="Q5" i="9" s="1"/>
  <c r="G8" i="9"/>
  <c r="P8" i="9" s="1"/>
  <c r="K7" i="9"/>
  <c r="S7" i="9" s="1"/>
  <c r="G7" i="9"/>
  <c r="P7" i="9" s="1"/>
  <c r="F8" i="9"/>
  <c r="O8" i="9" s="1"/>
  <c r="E8" i="9"/>
  <c r="N8" i="9" s="1"/>
  <c r="F6" i="9"/>
  <c r="O6" i="9" s="1"/>
  <c r="I6" i="9"/>
  <c r="G5" i="9"/>
  <c r="P5" i="9" s="1"/>
  <c r="I8" i="9"/>
  <c r="R8" i="9" s="1"/>
  <c r="K6" i="9"/>
  <c r="S6" i="9" s="1"/>
  <c r="G6" i="9"/>
  <c r="P6" i="9" s="1"/>
  <c r="F7" i="9"/>
  <c r="O7" i="9" s="1"/>
  <c r="M6" i="9"/>
  <c r="M7" i="9"/>
  <c r="N5" i="9"/>
  <c r="N13" i="9"/>
  <c r="N11" i="9"/>
  <c r="M14" i="9"/>
  <c r="M10" i="9"/>
  <c r="R11" i="9"/>
  <c r="Q11" i="9"/>
  <c r="S12" i="9"/>
  <c r="P14" i="9"/>
  <c r="P10" i="9"/>
  <c r="O12" i="9"/>
  <c r="Q10" i="9"/>
  <c r="Q6" i="9"/>
  <c r="N10" i="9"/>
  <c r="M13" i="9"/>
  <c r="R14" i="9"/>
  <c r="Q14" i="9"/>
  <c r="P13" i="9"/>
  <c r="O5" i="9"/>
  <c r="R6" i="9"/>
  <c r="N9" i="9"/>
  <c r="M12" i="9"/>
  <c r="R13" i="9"/>
  <c r="R9" i="9"/>
  <c r="Q13" i="9"/>
  <c r="Q9" i="9"/>
  <c r="S14" i="9"/>
  <c r="S10" i="9"/>
  <c r="P12" i="9"/>
  <c r="O14" i="9"/>
  <c r="O10" i="9"/>
  <c r="M5" i="9"/>
  <c r="N14" i="9"/>
  <c r="M9" i="9"/>
  <c r="R10" i="9"/>
  <c r="S11" i="9"/>
  <c r="P9" i="9"/>
  <c r="O11" i="9"/>
  <c r="N7" i="9"/>
  <c r="N12" i="9"/>
  <c r="M11" i="9"/>
  <c r="R12" i="9"/>
  <c r="Q12" i="9"/>
  <c r="S13" i="9"/>
  <c r="S9" i="9"/>
  <c r="S5" i="9"/>
  <c r="P11" i="9"/>
  <c r="O13" i="9"/>
  <c r="O9" i="9"/>
  <c r="G44" i="9"/>
  <c r="G43" i="9"/>
  <c r="S15" i="9" l="1"/>
  <c r="K15" i="9" s="1"/>
  <c r="N15" i="9"/>
  <c r="E15" i="9" s="1"/>
  <c r="E22" i="9" s="1"/>
  <c r="M15" i="9"/>
  <c r="D15" i="9" s="1"/>
  <c r="D22" i="9" s="1"/>
  <c r="R15" i="9"/>
  <c r="I15" i="9" s="1"/>
  <c r="E60" i="9" s="1"/>
  <c r="G60" i="9" s="1"/>
  <c r="O15" i="9"/>
  <c r="F15" i="9" s="1"/>
  <c r="F20" i="9" s="1"/>
  <c r="F22" i="9" s="1"/>
  <c r="Q15" i="9"/>
  <c r="H15" i="9" s="1"/>
  <c r="E59" i="9" s="1"/>
  <c r="G59" i="9" s="1"/>
  <c r="P15" i="9"/>
  <c r="G15" i="9" s="1"/>
  <c r="E58" i="9" s="1"/>
  <c r="K22" i="9" l="1"/>
  <c r="E66" i="9"/>
  <c r="G66" i="9" s="1"/>
  <c r="D20" i="9"/>
  <c r="G22" i="9"/>
  <c r="G45" i="9"/>
  <c r="E20" i="9"/>
  <c r="I22" i="9"/>
  <c r="I20" i="9"/>
  <c r="G58" i="9"/>
  <c r="E67" i="9"/>
  <c r="H22" i="9"/>
  <c r="G20" i="9"/>
  <c r="H20" i="9"/>
  <c r="L60" i="9" l="1"/>
  <c r="N60" i="9" s="1"/>
  <c r="P60" i="9" s="1"/>
  <c r="E71" i="9" s="1"/>
  <c r="D24" i="9" s="1"/>
  <c r="L61" i="9" l="1"/>
  <c r="N61" i="9" s="1"/>
  <c r="P61" i="9" s="1"/>
  <c r="E70" i="9" s="1"/>
</calcChain>
</file>

<file path=xl/sharedStrings.xml><?xml version="1.0" encoding="utf-8"?>
<sst xmlns="http://schemas.openxmlformats.org/spreadsheetml/2006/main" count="124" uniqueCount="76">
  <si>
    <t>Na</t>
  </si>
  <si>
    <t>K</t>
  </si>
  <si>
    <t>S</t>
  </si>
  <si>
    <t>Cl</t>
  </si>
  <si>
    <t>DCAD</t>
  </si>
  <si>
    <t>Ca</t>
  </si>
  <si>
    <t>P</t>
  </si>
  <si>
    <t>Mg</t>
  </si>
  <si>
    <t>Phosphorus: less than 0.4% DM</t>
  </si>
  <si>
    <t>Magnesium: greater than 0.45% DM</t>
  </si>
  <si>
    <t>mEq/kgDM</t>
  </si>
  <si>
    <t>%DM</t>
  </si>
  <si>
    <t>NDF</t>
  </si>
  <si>
    <t>CP</t>
  </si>
  <si>
    <t>ME</t>
  </si>
  <si>
    <t>MJ/kgDM</t>
  </si>
  <si>
    <t>NDF: &gt;36% DM</t>
  </si>
  <si>
    <t>Crude Protein: 14 to 16% DM</t>
  </si>
  <si>
    <t>Transition diet ingredients:</t>
  </si>
  <si>
    <t>Recommendations for pre-calving transition diet:</t>
  </si>
  <si>
    <t>% of total diet DM</t>
  </si>
  <si>
    <t>Kg</t>
  </si>
  <si>
    <t>Kg DM</t>
  </si>
  <si>
    <t>Total daily intake</t>
  </si>
  <si>
    <t>MJ</t>
  </si>
  <si>
    <t>Gm</t>
  </si>
  <si>
    <t>Disclaimer:</t>
  </si>
  <si>
    <t>Enquiries:</t>
  </si>
  <si>
    <t>Total</t>
  </si>
  <si>
    <t>Nutrient Status:</t>
  </si>
  <si>
    <t xml:space="preserve"> (mEq/kg DM)</t>
  </si>
  <si>
    <t>Select Feed - Click here</t>
  </si>
  <si>
    <t>Exposure</t>
  </si>
  <si>
    <t>days</t>
  </si>
  <si>
    <t>Warning, number entered outside model range - interpret with caution</t>
  </si>
  <si>
    <t>% DM</t>
  </si>
  <si>
    <t>Warning, calculated DCAD outside model range - interpret with caution</t>
  </si>
  <si>
    <t>LTM1F</t>
  </si>
  <si>
    <t>Exp(LT)</t>
  </si>
  <si>
    <t>%MF</t>
  </si>
  <si>
    <t>LTM1J</t>
  </si>
  <si>
    <t>Lactation Number</t>
  </si>
  <si>
    <t>Set to zero if not required</t>
  </si>
  <si>
    <t>DCAD (Na+K)-(Cl+S)</t>
  </si>
  <si>
    <t>meq/100 g DM</t>
  </si>
  <si>
    <t>Ca*Ca</t>
  </si>
  <si>
    <t>Predicted milk fever incidence (%)</t>
  </si>
  <si>
    <t>Jersey</t>
  </si>
  <si>
    <t>Friesian</t>
  </si>
  <si>
    <t>Calcium: less than 0.6% DM</t>
  </si>
  <si>
    <t>MJ/kg DM</t>
  </si>
  <si>
    <t>This tool is published for your information. It is published with due care and attention to accuracy, but Dairy Australia makes no warrant with regard to the accuracy and reliability of the information provided, and accepts no responsibility for loss arising</t>
  </si>
  <si>
    <t>in any way from or in connection with errors or omissions in any information, advice or use of the information. The tool is a guide only and professional advice should be sought regarding your specific circumstances.</t>
  </si>
  <si>
    <t>This tool is published for your information. It is published with due care and attention to accuracy, but Dairy Australia makes no warrant with regard to the accuracy and reliability of the information provided, and accepts no responsibility for</t>
  </si>
  <si>
    <t xml:space="preserve"> loss arising in any way from or in connection with errors or omissions in any information, advice or use of the information. The tool is a guide only and professional advice should be sought regarding your specific circumstances.</t>
  </si>
  <si>
    <t>Energy density too low</t>
  </si>
  <si>
    <t>© Copyright Dairy Australia Limited 2017. All rights reserved</t>
  </si>
  <si>
    <t xml:space="preserve">For further enquiries, contact Dairy Australia  Ph: (03) 9694 3777  E-mail: enquiries@dairyaustralia.com.au </t>
  </si>
  <si>
    <t>DCAD: Ideally -50 mEq/kg</t>
  </si>
  <si>
    <t xml:space="preserve">                           100 to 120 MJ/day^</t>
  </si>
  <si>
    <t>^ (120-140 MJ/day if large-framed cows)</t>
  </si>
  <si>
    <t>Overall Milk fever risk*:</t>
  </si>
  <si>
    <t xml:space="preserve">* For Holstein-Friesians assuming 21 days exposure to diet (Lean et al, 2006) </t>
  </si>
  <si>
    <t>Feed for 3 weeks prior to calving</t>
  </si>
  <si>
    <t>Metab. Energy: approx. 11 MJ/kg DM</t>
  </si>
  <si>
    <t>Calcium</t>
  </si>
  <si>
    <t>Phosphorus</t>
  </si>
  <si>
    <t>Magnesium</t>
  </si>
  <si>
    <t>Metab.</t>
  </si>
  <si>
    <t>Energy</t>
  </si>
  <si>
    <t>Crude</t>
  </si>
  <si>
    <t>Protein</t>
  </si>
  <si>
    <t>Transition diet ingredient</t>
  </si>
  <si>
    <t>This calculator is intended to assist dairy farmers and advisers to design low milk fever risk pre-calving transition diets.</t>
  </si>
  <si>
    <t>Click on the image below to view a short instructional video on how to use the calculator.</t>
  </si>
  <si>
    <r>
      <t xml:space="preserve">Transition Diet Milk Fever Risk Calculator </t>
    </r>
    <r>
      <rPr>
        <b/>
        <sz val="8"/>
        <color indexed="18"/>
        <rFont val="Calibri"/>
        <family val="2"/>
      </rPr>
      <t>(vn2.2)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</si>
</sst>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1" x14ac:knownFonts="1">
    <font>
      <sz val="11"/>
      <color theme="1"/>
      <name val="Calibri"/>
      <family val="2"/>
      <scheme val="minor"/>
    </font>
    <font>
      <sz val="11"/>
      <color indexed="8"/>
      <name val="Calibri"/>
      <family val="2"/>
    </font>
    <font>
      <sz val="8"/>
      <name val="Calibri"/>
      <family val="2"/>
    </font>
    <font>
      <sz val="11"/>
      <color indexed="8"/>
      <name val="Arial"/>
      <family val="2"/>
    </font>
    <font>
      <b/>
      <sz val="11"/>
      <color indexed="8"/>
      <name val="Calibri"/>
      <family val="2"/>
    </font>
    <font>
      <sz val="11"/>
      <color indexed="8"/>
      <name val="Calibri"/>
      <family val="2"/>
    </font>
    <font>
      <sz val="11"/>
      <color indexed="9"/>
      <name val="Calibri"/>
      <family val="2"/>
    </font>
    <font>
      <sz val="11"/>
      <name val="Calibri"/>
      <family val="2"/>
    </font>
    <font>
      <sz val="11"/>
      <color indexed="48"/>
      <name val="Calibri"/>
      <family val="2"/>
    </font>
    <font>
      <b/>
      <sz val="16"/>
      <color indexed="8"/>
      <name val="Calibri"/>
      <family val="2"/>
    </font>
    <font>
      <sz val="16"/>
      <color indexed="8"/>
      <name val="Calibri"/>
      <family val="2"/>
    </font>
    <font>
      <sz val="16"/>
      <name val="Calibri"/>
      <family val="2"/>
    </font>
    <font>
      <sz val="16"/>
      <color indexed="56"/>
      <name val="Calibri"/>
      <family val="2"/>
    </font>
    <font>
      <sz val="12"/>
      <name val="Calibri"/>
      <family val="2"/>
    </font>
    <font>
      <b/>
      <sz val="16"/>
      <color indexed="56"/>
      <name val="Calibri"/>
      <family val="2"/>
    </font>
    <font>
      <sz val="14"/>
      <color indexed="8"/>
      <name val="Calibri"/>
      <family val="2"/>
    </font>
    <font>
      <sz val="11"/>
      <color indexed="8"/>
      <name val="Calibri"/>
      <family val="2"/>
    </font>
    <font>
      <sz val="12"/>
      <color indexed="8"/>
      <name val="Calibri"/>
      <family val="2"/>
    </font>
    <font>
      <b/>
      <sz val="26"/>
      <color indexed="56"/>
      <name val="Calibri"/>
      <family val="2"/>
    </font>
    <font>
      <b/>
      <sz val="16"/>
      <color indexed="9"/>
      <name val="Calibri"/>
      <family val="2"/>
    </font>
    <font>
      <sz val="16"/>
      <color indexed="9"/>
      <name val="Calibri"/>
      <family val="2"/>
    </font>
    <font>
      <b/>
      <sz val="18"/>
      <color indexed="8"/>
      <name val="Calibri"/>
      <family val="2"/>
    </font>
    <font>
      <b/>
      <sz val="16"/>
      <name val="Calibri"/>
      <family val="2"/>
    </font>
    <font>
      <sz val="12"/>
      <color indexed="9"/>
      <name val="Calibri"/>
      <family val="2"/>
    </font>
    <font>
      <b/>
      <sz val="14"/>
      <color indexed="8"/>
      <name val="Calibri"/>
      <family val="2"/>
    </font>
    <font>
      <b/>
      <sz val="14"/>
      <name val="Arial"/>
      <family val="2"/>
    </font>
    <font>
      <sz val="14"/>
      <name val="Arial"/>
      <family val="2"/>
    </font>
    <font>
      <b/>
      <sz val="10"/>
      <color indexed="10"/>
      <name val="Arial"/>
      <family val="2"/>
    </font>
    <font>
      <b/>
      <sz val="11"/>
      <color indexed="10"/>
      <name val="Arial"/>
      <family val="2"/>
    </font>
    <font>
      <b/>
      <sz val="12"/>
      <name val="Arial"/>
      <family val="2"/>
    </font>
    <font>
      <sz val="8"/>
      <color indexed="8"/>
      <name val="Calibri"/>
      <family val="2"/>
    </font>
    <font>
      <sz val="10"/>
      <color indexed="8"/>
      <name val="Calibri"/>
      <family val="2"/>
    </font>
    <font>
      <sz val="8"/>
      <color indexed="8"/>
      <name val="Calibri"/>
      <family val="2"/>
    </font>
    <font>
      <b/>
      <sz val="12"/>
      <color indexed="9"/>
      <name val="Calibri"/>
      <family val="2"/>
    </font>
    <font>
      <b/>
      <sz val="14"/>
      <color indexed="10"/>
      <name val="Calibri"/>
      <family val="2"/>
    </font>
    <font>
      <b/>
      <sz val="24"/>
      <color indexed="18"/>
      <name val="Calibri"/>
      <family val="2"/>
    </font>
    <font>
      <b/>
      <sz val="20"/>
      <color indexed="18"/>
      <name val="Calibri"/>
      <family val="2"/>
    </font>
    <font>
      <b/>
      <sz val="11"/>
      <color theme="1"/>
      <name val="Calibri"/>
      <family val="2"/>
      <scheme val="minor"/>
    </font>
    <font>
      <b/>
      <sz val="12"/>
      <color theme="1"/>
      <name val="Calibri"/>
      <family val="2"/>
      <scheme val="minor"/>
    </font>
    <font>
      <b/>
      <sz val="12"/>
      <color indexed="8"/>
      <name val="Calibri"/>
      <family val="2"/>
    </font>
    <font>
      <b/>
      <sz val="8"/>
      <color indexed="18"/>
      <name val="Calibri"/>
      <family val="2"/>
    </font>
  </fonts>
  <fills count="9">
    <fill>
      <patternFill patternType="none"/>
    </fill>
    <fill>
      <patternFill patternType="gray125"/>
    </fill>
    <fill>
      <patternFill patternType="solid">
        <fgColor indexed="48"/>
        <bgColor indexed="64"/>
      </patternFill>
    </fill>
    <fill>
      <patternFill patternType="solid">
        <fgColor indexed="9"/>
        <bgColor indexed="64"/>
      </patternFill>
    </fill>
    <fill>
      <patternFill patternType="solid">
        <fgColor indexed="15"/>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63">
    <xf numFmtId="0" fontId="0" fillId="0" borderId="0" xfId="0"/>
    <xf numFmtId="0" fontId="3" fillId="0" borderId="0" xfId="0" applyFont="1"/>
    <xf numFmtId="1" fontId="3" fillId="0" borderId="0" xfId="0" applyNumberFormat="1" applyFont="1"/>
    <xf numFmtId="0" fontId="4" fillId="0" borderId="0" xfId="0" applyFont="1"/>
    <xf numFmtId="0" fontId="7" fillId="0" borderId="0" xfId="0" applyNumberFormat="1" applyFont="1" applyFill="1" applyBorder="1" applyAlignment="1" applyProtection="1"/>
    <xf numFmtId="0" fontId="0" fillId="0" borderId="2" xfId="0" applyBorder="1"/>
    <xf numFmtId="0" fontId="0" fillId="0" borderId="0" xfId="0" applyBorder="1"/>
    <xf numFmtId="0" fontId="6" fillId="0" borderId="0" xfId="0" applyFont="1"/>
    <xf numFmtId="0" fontId="9" fillId="0" borderId="0" xfId="0" applyFont="1"/>
    <xf numFmtId="0" fontId="10" fillId="0" borderId="0" xfId="0" applyFont="1"/>
    <xf numFmtId="0" fontId="10" fillId="0" borderId="0" xfId="0" applyFont="1" applyAlignment="1">
      <alignment horizontal="right"/>
    </xf>
    <xf numFmtId="2" fontId="14" fillId="0" borderId="0" xfId="0" applyNumberFormat="1" applyFont="1" applyFill="1" applyBorder="1"/>
    <xf numFmtId="164" fontId="12" fillId="0" borderId="0" xfId="0" applyNumberFormat="1" applyFont="1" applyFill="1" applyBorder="1"/>
    <xf numFmtId="0" fontId="16" fillId="0" borderId="0" xfId="0" applyFont="1"/>
    <xf numFmtId="1" fontId="16" fillId="0" borderId="0" xfId="0" applyNumberFormat="1" applyFont="1"/>
    <xf numFmtId="0" fontId="10" fillId="0" borderId="0" xfId="0" applyFont="1" applyProtection="1">
      <protection locked="0"/>
    </xf>
    <xf numFmtId="2" fontId="14" fillId="0" borderId="0" xfId="0" applyNumberFormat="1" applyFont="1" applyFill="1" applyBorder="1" applyAlignment="1">
      <alignment horizontal="center"/>
    </xf>
    <xf numFmtId="0" fontId="9" fillId="3" borderId="0" xfId="0" applyFont="1" applyFill="1" applyBorder="1" applyAlignment="1">
      <alignment horizontal="center"/>
    </xf>
    <xf numFmtId="0" fontId="11" fillId="0" borderId="0" xfId="0" applyFont="1" applyFill="1" applyBorder="1" applyAlignment="1">
      <alignment horizontal="center"/>
    </xf>
    <xf numFmtId="0" fontId="10" fillId="0" borderId="0" xfId="0" applyFont="1" applyFill="1" applyBorder="1" applyAlignment="1">
      <alignment horizontal="center"/>
    </xf>
    <xf numFmtId="1" fontId="9" fillId="3" borderId="5" xfId="0" applyNumberFormat="1" applyFont="1" applyFill="1" applyBorder="1" applyAlignment="1">
      <alignment horizontal="center"/>
    </xf>
    <xf numFmtId="0" fontId="17" fillId="3" borderId="0" xfId="0" applyFont="1" applyFill="1" applyBorder="1"/>
    <xf numFmtId="0" fontId="17" fillId="0" borderId="0" xfId="0" applyFont="1" applyBorder="1"/>
    <xf numFmtId="0" fontId="20" fillId="0" borderId="0" xfId="0" applyFont="1" applyFill="1" applyBorder="1" applyAlignment="1">
      <alignment horizontal="center"/>
    </xf>
    <xf numFmtId="164" fontId="11" fillId="0" borderId="10" xfId="0" applyNumberFormat="1" applyFont="1" applyFill="1" applyBorder="1" applyAlignment="1">
      <alignment horizontal="center"/>
    </xf>
    <xf numFmtId="2" fontId="14" fillId="0" borderId="11" xfId="0" applyNumberFormat="1" applyFont="1" applyFill="1" applyBorder="1" applyAlignment="1">
      <alignment horizontal="center"/>
    </xf>
    <xf numFmtId="0" fontId="1" fillId="0" borderId="0" xfId="0" applyFont="1"/>
    <xf numFmtId="0" fontId="22" fillId="0" borderId="0" xfId="0" applyFont="1" applyAlignment="1">
      <alignment horizontal="left"/>
    </xf>
    <xf numFmtId="0" fontId="23" fillId="0" borderId="0" xfId="0" applyFont="1" applyBorder="1"/>
    <xf numFmtId="0" fontId="10" fillId="0" borderId="0" xfId="0" applyFont="1" applyProtection="1">
      <protection hidden="1"/>
    </xf>
    <xf numFmtId="0" fontId="13" fillId="0" borderId="0" xfId="0" applyFont="1" applyProtection="1">
      <protection hidden="1"/>
    </xf>
    <xf numFmtId="164" fontId="14" fillId="0" borderId="0" xfId="0" applyNumberFormat="1" applyFont="1" applyFill="1" applyBorder="1" applyAlignment="1" applyProtection="1">
      <alignment horizontal="center"/>
      <protection hidden="1"/>
    </xf>
    <xf numFmtId="0" fontId="10" fillId="0" borderId="0" xfId="0" applyFont="1" applyBorder="1" applyProtection="1">
      <protection hidden="1"/>
    </xf>
    <xf numFmtId="164" fontId="10" fillId="0" borderId="0" xfId="0" applyNumberFormat="1" applyFont="1" applyProtection="1">
      <protection hidden="1"/>
    </xf>
    <xf numFmtId="2" fontId="14" fillId="0" borderId="0" xfId="0" applyNumberFormat="1" applyFont="1" applyFill="1" applyBorder="1" applyAlignment="1" applyProtection="1">
      <alignment horizontal="center"/>
      <protection hidden="1"/>
    </xf>
    <xf numFmtId="0" fontId="10" fillId="3" borderId="0" xfId="0" applyFont="1" applyFill="1" applyBorder="1" applyProtection="1">
      <protection hidden="1"/>
    </xf>
    <xf numFmtId="0" fontId="10" fillId="0" borderId="0" xfId="0" applyFont="1" applyFill="1" applyBorder="1" applyAlignment="1" applyProtection="1">
      <alignment horizontal="right"/>
      <protection hidden="1"/>
    </xf>
    <xf numFmtId="0" fontId="10" fillId="0" borderId="13" xfId="0" applyFont="1" applyBorder="1" applyAlignment="1" applyProtection="1">
      <alignment horizontal="center"/>
      <protection hidden="1"/>
    </xf>
    <xf numFmtId="0" fontId="10" fillId="0" borderId="14" xfId="0" applyFont="1" applyBorder="1" applyAlignment="1" applyProtection="1">
      <alignment horizontal="center"/>
      <protection hidden="1"/>
    </xf>
    <xf numFmtId="165" fontId="10" fillId="0" borderId="0" xfId="0" applyNumberFormat="1" applyFont="1" applyBorder="1" applyAlignment="1" applyProtection="1">
      <alignment horizontal="center"/>
      <protection hidden="1"/>
    </xf>
    <xf numFmtId="0" fontId="9" fillId="0" borderId="0" xfId="0" applyFont="1" applyFill="1" applyBorder="1" applyAlignment="1" applyProtection="1">
      <alignment horizontal="center"/>
      <protection hidden="1"/>
    </xf>
    <xf numFmtId="2" fontId="14" fillId="0" borderId="15" xfId="0" applyNumberFormat="1" applyFont="1" applyBorder="1" applyAlignment="1" applyProtection="1">
      <alignment horizontal="center"/>
      <protection hidden="1"/>
    </xf>
    <xf numFmtId="2" fontId="14" fillId="0" borderId="16" xfId="0" applyNumberFormat="1" applyFont="1" applyBorder="1" applyAlignment="1" applyProtection="1">
      <alignment horizontal="center"/>
      <protection hidden="1"/>
    </xf>
    <xf numFmtId="1" fontId="14" fillId="0" borderId="16" xfId="0" applyNumberFormat="1" applyFont="1" applyBorder="1" applyAlignment="1" applyProtection="1">
      <alignment horizontal="center"/>
      <protection hidden="1"/>
    </xf>
    <xf numFmtId="2" fontId="14" fillId="0" borderId="0" xfId="0" applyNumberFormat="1" applyFont="1" applyBorder="1" applyAlignment="1" applyProtection="1">
      <alignment horizontal="center"/>
      <protection hidden="1"/>
    </xf>
    <xf numFmtId="2" fontId="14" fillId="0" borderId="0" xfId="0" applyNumberFormat="1" applyFont="1" applyBorder="1" applyProtection="1">
      <protection hidden="1"/>
    </xf>
    <xf numFmtId="165" fontId="10" fillId="0" borderId="0" xfId="0" applyNumberFormat="1" applyFont="1" applyBorder="1" applyProtection="1">
      <protection hidden="1"/>
    </xf>
    <xf numFmtId="0" fontId="9" fillId="0" borderId="0" xfId="0" applyFont="1" applyFill="1" applyBorder="1" applyAlignment="1" applyProtection="1">
      <alignment horizontal="right"/>
      <protection hidden="1"/>
    </xf>
    <xf numFmtId="0" fontId="16" fillId="0" borderId="0" xfId="0" applyFont="1" applyProtection="1">
      <protection hidden="1"/>
    </xf>
    <xf numFmtId="0" fontId="17" fillId="3" borderId="0" xfId="0" applyFont="1" applyFill="1" applyBorder="1" applyProtection="1">
      <protection hidden="1"/>
    </xf>
    <xf numFmtId="0" fontId="17" fillId="0" borderId="0" xfId="0" applyFont="1" applyBorder="1" applyProtection="1">
      <protection hidden="1"/>
    </xf>
    <xf numFmtId="0" fontId="4" fillId="0" borderId="0" xfId="0" applyFont="1" applyProtection="1">
      <protection hidden="1"/>
    </xf>
    <xf numFmtId="0" fontId="5" fillId="0" borderId="0" xfId="0" applyFont="1" applyProtection="1">
      <protection hidden="1"/>
    </xf>
    <xf numFmtId="1" fontId="16" fillId="0" borderId="0" xfId="0" applyNumberFormat="1" applyFont="1" applyProtection="1">
      <protection hidden="1"/>
    </xf>
    <xf numFmtId="2" fontId="16" fillId="0" borderId="0" xfId="0" applyNumberFormat="1" applyFont="1" applyProtection="1">
      <protection hidden="1"/>
    </xf>
    <xf numFmtId="0" fontId="1" fillId="0" borderId="0" xfId="0" applyFont="1" applyProtection="1">
      <protection hidden="1"/>
    </xf>
    <xf numFmtId="0" fontId="0" fillId="0" borderId="6" xfId="0" applyBorder="1"/>
    <xf numFmtId="0" fontId="0" fillId="0" borderId="1" xfId="0" applyBorder="1"/>
    <xf numFmtId="0" fontId="0" fillId="0" borderId="7" xfId="0" applyBorder="1"/>
    <xf numFmtId="0" fontId="0" fillId="0" borderId="20" xfId="0" applyBorder="1"/>
    <xf numFmtId="0" fontId="0" fillId="0" borderId="3" xfId="0" applyBorder="1"/>
    <xf numFmtId="0" fontId="0" fillId="0" borderId="4" xfId="0" applyBorder="1"/>
    <xf numFmtId="0" fontId="0" fillId="0" borderId="8" xfId="0" applyBorder="1"/>
    <xf numFmtId="0" fontId="25" fillId="0" borderId="22" xfId="0" applyFont="1" applyBorder="1" applyProtection="1">
      <protection hidden="1"/>
    </xf>
    <xf numFmtId="0" fontId="26" fillId="0" borderId="0" xfId="0" applyFont="1" applyBorder="1" applyProtection="1">
      <protection hidden="1"/>
    </xf>
    <xf numFmtId="0" fontId="27" fillId="0" borderId="0" xfId="0" applyFont="1" applyFill="1" applyBorder="1" applyProtection="1">
      <protection hidden="1"/>
    </xf>
    <xf numFmtId="0" fontId="0" fillId="0" borderId="0" xfId="0" applyFill="1" applyProtection="1">
      <protection hidden="1"/>
    </xf>
    <xf numFmtId="0" fontId="26" fillId="0" borderId="0" xfId="0" applyFont="1" applyFill="1" applyBorder="1" applyProtection="1">
      <protection hidden="1"/>
    </xf>
    <xf numFmtId="0" fontId="26" fillId="0" borderId="0" xfId="0" applyFont="1" applyFill="1" applyProtection="1">
      <protection hidden="1"/>
    </xf>
    <xf numFmtId="0" fontId="26" fillId="4" borderId="0" xfId="0" applyFont="1" applyFill="1" applyProtection="1">
      <protection hidden="1"/>
    </xf>
    <xf numFmtId="0" fontId="28" fillId="4" borderId="0" xfId="0" applyFont="1" applyFill="1" applyProtection="1">
      <protection hidden="1"/>
    </xf>
    <xf numFmtId="0" fontId="0" fillId="4" borderId="0" xfId="0" applyFill="1" applyProtection="1">
      <protection hidden="1"/>
    </xf>
    <xf numFmtId="0" fontId="27" fillId="0" borderId="0" xfId="0" applyFont="1" applyBorder="1" applyProtection="1">
      <protection hidden="1"/>
    </xf>
    <xf numFmtId="0" fontId="29" fillId="4" borderId="0" xfId="0" applyFont="1" applyFill="1" applyProtection="1">
      <protection hidden="1"/>
    </xf>
    <xf numFmtId="0" fontId="27" fillId="0" borderId="0" xfId="0" applyFont="1" applyProtection="1">
      <protection hidden="1"/>
    </xf>
    <xf numFmtId="1" fontId="26" fillId="0" borderId="22" xfId="0" applyNumberFormat="1" applyFont="1" applyFill="1" applyBorder="1" applyProtection="1">
      <protection hidden="1"/>
    </xf>
    <xf numFmtId="0" fontId="25" fillId="0" borderId="22" xfId="0" applyFont="1" applyFill="1" applyBorder="1" applyProtection="1">
      <protection hidden="1"/>
    </xf>
    <xf numFmtId="0" fontId="26" fillId="0" borderId="22" xfId="0" applyFont="1" applyFill="1" applyBorder="1" applyProtection="1">
      <protection hidden="1"/>
    </xf>
    <xf numFmtId="0" fontId="25" fillId="0" borderId="0" xfId="0" applyFont="1" applyFill="1" applyBorder="1" applyProtection="1">
      <protection hidden="1"/>
    </xf>
    <xf numFmtId="0" fontId="25" fillId="0" borderId="0" xfId="0" applyFont="1" applyBorder="1" applyAlignment="1" applyProtection="1">
      <alignment horizontal="center"/>
      <protection hidden="1"/>
    </xf>
    <xf numFmtId="0" fontId="25" fillId="0" borderId="0" xfId="0" applyFont="1" applyFill="1" applyBorder="1" applyAlignment="1" applyProtection="1">
      <alignment horizontal="center"/>
      <protection hidden="1"/>
    </xf>
    <xf numFmtId="0" fontId="25" fillId="4" borderId="0" xfId="0" applyFont="1" applyFill="1" applyBorder="1" applyAlignment="1" applyProtection="1">
      <alignment horizontal="center"/>
      <protection hidden="1"/>
    </xf>
    <xf numFmtId="0" fontId="25" fillId="0" borderId="24" xfId="0" applyFont="1" applyBorder="1" applyProtection="1">
      <protection hidden="1"/>
    </xf>
    <xf numFmtId="164" fontId="25" fillId="0" borderId="24" xfId="0" applyNumberFormat="1" applyFont="1" applyBorder="1" applyAlignment="1" applyProtection="1">
      <alignment horizontal="center"/>
      <protection hidden="1"/>
    </xf>
    <xf numFmtId="164" fontId="25" fillId="0" borderId="0" xfId="0" applyNumberFormat="1" applyFont="1" applyBorder="1" applyAlignment="1" applyProtection="1">
      <alignment horizontal="center"/>
      <protection hidden="1"/>
    </xf>
    <xf numFmtId="164" fontId="25" fillId="0" borderId="0" xfId="0" applyNumberFormat="1" applyFont="1" applyFill="1" applyBorder="1" applyAlignment="1" applyProtection="1">
      <alignment horizontal="center"/>
      <protection hidden="1"/>
    </xf>
    <xf numFmtId="2" fontId="25" fillId="0" borderId="0" xfId="0" applyNumberFormat="1" applyFont="1" applyFill="1" applyBorder="1" applyAlignment="1" applyProtection="1">
      <alignment horizontal="center"/>
      <protection hidden="1"/>
    </xf>
    <xf numFmtId="164" fontId="25" fillId="0" borderId="22" xfId="0" applyNumberFormat="1" applyFont="1" applyBorder="1" applyAlignment="1" applyProtection="1">
      <alignment horizontal="center"/>
      <protection hidden="1"/>
    </xf>
    <xf numFmtId="0" fontId="0" fillId="0" borderId="0" xfId="0" applyFill="1" applyBorder="1" applyProtection="1">
      <protection hidden="1"/>
    </xf>
    <xf numFmtId="1" fontId="10" fillId="0" borderId="0" xfId="0" applyNumberFormat="1" applyFont="1" applyBorder="1" applyProtection="1">
      <protection hidden="1"/>
    </xf>
    <xf numFmtId="0" fontId="26" fillId="5" borderId="22" xfId="0" applyFont="1" applyFill="1" applyBorder="1" applyProtection="1">
      <protection hidden="1"/>
    </xf>
    <xf numFmtId="2" fontId="26" fillId="5" borderId="22" xfId="0" applyNumberFormat="1" applyFont="1" applyFill="1" applyBorder="1" applyProtection="1">
      <protection hidden="1"/>
    </xf>
    <xf numFmtId="0" fontId="15" fillId="0" borderId="0" xfId="0" applyFont="1" applyBorder="1" applyProtection="1">
      <protection hidden="1"/>
    </xf>
    <xf numFmtId="0" fontId="16" fillId="0" borderId="0" xfId="0" applyFont="1" applyBorder="1" applyProtection="1">
      <protection hidden="1"/>
    </xf>
    <xf numFmtId="1" fontId="16" fillId="0" borderId="0" xfId="0" applyNumberFormat="1" applyFont="1" applyFill="1" applyBorder="1" applyProtection="1">
      <protection hidden="1"/>
    </xf>
    <xf numFmtId="0" fontId="10" fillId="0" borderId="0" xfId="0" applyFont="1" applyBorder="1"/>
    <xf numFmtId="0" fontId="16" fillId="0" borderId="0" xfId="0" applyFont="1" applyBorder="1"/>
    <xf numFmtId="0" fontId="24" fillId="3" borderId="0" xfId="0" applyFont="1" applyFill="1" applyBorder="1" applyProtection="1">
      <protection hidden="1"/>
    </xf>
    <xf numFmtId="0" fontId="17" fillId="0" borderId="0" xfId="0" applyFont="1" applyBorder="1" applyAlignment="1" applyProtection="1">
      <alignment horizontal="right"/>
      <protection hidden="1"/>
    </xf>
    <xf numFmtId="0" fontId="17" fillId="0" borderId="0" xfId="0" applyFont="1" applyBorder="1" applyAlignment="1" applyProtection="1">
      <alignment horizontal="left"/>
      <protection hidden="1"/>
    </xf>
    <xf numFmtId="0" fontId="24" fillId="0" borderId="0" xfId="0" applyFont="1" applyProtection="1">
      <protection hidden="1"/>
    </xf>
    <xf numFmtId="0" fontId="17" fillId="0" borderId="0" xfId="0" applyFont="1" applyProtection="1">
      <protection hidden="1"/>
    </xf>
    <xf numFmtId="0" fontId="31" fillId="0" borderId="0" xfId="0" applyFont="1"/>
    <xf numFmtId="0" fontId="30" fillId="0" borderId="0" xfId="0" applyFont="1" applyProtection="1">
      <protection hidden="1"/>
    </xf>
    <xf numFmtId="0" fontId="32" fillId="0" borderId="0" xfId="0" applyFont="1"/>
    <xf numFmtId="0" fontId="33" fillId="2" borderId="6" xfId="0" applyFont="1" applyFill="1" applyBorder="1" applyAlignment="1" applyProtection="1">
      <alignment horizontal="left" vertical="top"/>
      <protection hidden="1"/>
    </xf>
    <xf numFmtId="0" fontId="6" fillId="0" borderId="0" xfId="0" applyFont="1" applyProtection="1">
      <protection hidden="1"/>
    </xf>
    <xf numFmtId="2" fontId="34" fillId="0" borderId="0" xfId="0" applyNumberFormat="1" applyFont="1" applyFill="1" applyBorder="1" applyAlignment="1" applyProtection="1">
      <alignment horizontal="center"/>
      <protection hidden="1"/>
    </xf>
    <xf numFmtId="0" fontId="8" fillId="2" borderId="2" xfId="0" applyFont="1" applyFill="1" applyBorder="1"/>
    <xf numFmtId="0" fontId="31" fillId="0" borderId="0" xfId="0" applyFont="1" applyBorder="1" applyAlignment="1">
      <alignment horizontal="right" vertical="top"/>
    </xf>
    <xf numFmtId="164" fontId="14" fillId="3" borderId="0" xfId="0" applyNumberFormat="1" applyFont="1" applyFill="1" applyBorder="1" applyAlignment="1" applyProtection="1">
      <alignment horizontal="center"/>
      <protection hidden="1"/>
    </xf>
    <xf numFmtId="0" fontId="9" fillId="3" borderId="5" xfId="0" applyFont="1" applyFill="1" applyBorder="1" applyAlignment="1">
      <alignment horizontal="center"/>
    </xf>
    <xf numFmtId="0" fontId="9" fillId="0" borderId="6" xfId="0" applyFont="1" applyBorder="1" applyAlignment="1">
      <alignment horizontal="center"/>
    </xf>
    <xf numFmtId="0" fontId="31" fillId="0" borderId="0" xfId="0" applyFont="1" applyBorder="1" applyAlignment="1">
      <alignment horizontal="left"/>
    </xf>
    <xf numFmtId="0" fontId="1" fillId="0" borderId="0" xfId="0" applyFont="1" applyBorder="1" applyProtection="1">
      <protection hidden="1"/>
    </xf>
    <xf numFmtId="0" fontId="37" fillId="6" borderId="22" xfId="0" applyFont="1" applyFill="1" applyBorder="1" applyProtection="1">
      <protection locked="0"/>
    </xf>
    <xf numFmtId="164" fontId="11" fillId="7" borderId="21" xfId="0" applyNumberFormat="1" applyFont="1" applyFill="1" applyBorder="1" applyAlignment="1" applyProtection="1">
      <alignment horizontal="center"/>
      <protection hidden="1"/>
    </xf>
    <xf numFmtId="164" fontId="11" fillId="7" borderId="22" xfId="0" applyNumberFormat="1" applyFont="1" applyFill="1" applyBorder="1" applyAlignment="1" applyProtection="1">
      <alignment horizontal="center"/>
      <protection hidden="1"/>
    </xf>
    <xf numFmtId="2" fontId="11" fillId="7" borderId="22" xfId="0" applyNumberFormat="1" applyFont="1" applyFill="1" applyBorder="1" applyAlignment="1" applyProtection="1">
      <alignment horizontal="center"/>
      <protection hidden="1"/>
    </xf>
    <xf numFmtId="164" fontId="11" fillId="7" borderId="23" xfId="0" applyNumberFormat="1" applyFont="1" applyFill="1" applyBorder="1" applyAlignment="1" applyProtection="1">
      <alignment horizontal="center"/>
      <protection hidden="1"/>
    </xf>
    <xf numFmtId="164" fontId="11" fillId="7" borderId="16" xfId="0" applyNumberFormat="1" applyFont="1" applyFill="1" applyBorder="1" applyAlignment="1" applyProtection="1">
      <alignment horizontal="center"/>
      <protection hidden="1"/>
    </xf>
    <xf numFmtId="2" fontId="11" fillId="7" borderId="16" xfId="0" applyNumberFormat="1" applyFont="1" applyFill="1" applyBorder="1" applyAlignment="1" applyProtection="1">
      <alignment horizontal="center"/>
      <protection hidden="1"/>
    </xf>
    <xf numFmtId="2" fontId="22" fillId="8" borderId="17" xfId="0" applyNumberFormat="1" applyFont="1" applyFill="1" applyBorder="1" applyAlignment="1" applyProtection="1">
      <alignment horizontal="center"/>
      <protection hidden="1"/>
    </xf>
    <xf numFmtId="2" fontId="22" fillId="8" borderId="18" xfId="0" applyNumberFormat="1" applyFont="1" applyFill="1" applyBorder="1" applyAlignment="1" applyProtection="1">
      <alignment horizontal="center"/>
      <protection hidden="1"/>
    </xf>
    <xf numFmtId="2" fontId="22" fillId="8" borderId="19" xfId="0" applyNumberFormat="1" applyFont="1" applyFill="1" applyBorder="1" applyAlignment="1" applyProtection="1">
      <alignment horizontal="center"/>
      <protection hidden="1"/>
    </xf>
    <xf numFmtId="2" fontId="19" fillId="8" borderId="0" xfId="0" applyNumberFormat="1" applyFont="1" applyFill="1" applyBorder="1" applyAlignment="1" applyProtection="1">
      <alignment horizontal="center"/>
      <protection hidden="1"/>
    </xf>
    <xf numFmtId="2" fontId="22" fillId="8" borderId="12" xfId="0" applyNumberFormat="1" applyFont="1" applyFill="1" applyBorder="1" applyAlignment="1" applyProtection="1">
      <alignment horizontal="center"/>
      <protection hidden="1"/>
    </xf>
    <xf numFmtId="0" fontId="33" fillId="2" borderId="2" xfId="0" applyFont="1" applyFill="1" applyBorder="1"/>
    <xf numFmtId="0" fontId="6" fillId="2" borderId="29" xfId="0" applyFont="1" applyFill="1" applyBorder="1" applyAlignment="1" applyProtection="1">
      <alignment horizontal="right"/>
      <protection hidden="1"/>
    </xf>
    <xf numFmtId="0" fontId="33" fillId="2" borderId="30" xfId="0" applyFont="1" applyFill="1" applyBorder="1" applyAlignment="1">
      <alignment horizontal="center"/>
    </xf>
    <xf numFmtId="0" fontId="6" fillId="2" borderId="28" xfId="0" applyFont="1" applyFill="1" applyBorder="1" applyAlignment="1">
      <alignment horizontal="center"/>
    </xf>
    <xf numFmtId="2" fontId="6" fillId="2" borderId="31" xfId="0" applyNumberFormat="1" applyFont="1" applyFill="1" applyBorder="1" applyAlignment="1" applyProtection="1">
      <alignment horizontal="right"/>
      <protection hidden="1"/>
    </xf>
    <xf numFmtId="0" fontId="33" fillId="2" borderId="32" xfId="0" applyFont="1" applyFill="1" applyBorder="1" applyAlignment="1">
      <alignment horizontal="center"/>
    </xf>
    <xf numFmtId="0" fontId="6" fillId="2" borderId="24" xfId="0" applyFont="1" applyFill="1" applyBorder="1" applyAlignment="1">
      <alignment horizontal="center"/>
    </xf>
    <xf numFmtId="0" fontId="33" fillId="2" borderId="31" xfId="0" applyFont="1" applyFill="1" applyBorder="1" applyAlignment="1" applyProtection="1">
      <alignment horizontal="center"/>
      <protection hidden="1"/>
    </xf>
    <xf numFmtId="0" fontId="6" fillId="2" borderId="31" xfId="0" applyFont="1" applyFill="1" applyBorder="1" applyAlignment="1" applyProtection="1">
      <alignment horizontal="right"/>
      <protection hidden="1"/>
    </xf>
    <xf numFmtId="0" fontId="10" fillId="6" borderId="33" xfId="0" applyFont="1" applyFill="1" applyBorder="1" applyAlignment="1" applyProtection="1">
      <alignment horizontal="center"/>
      <protection locked="0"/>
    </xf>
    <xf numFmtId="0" fontId="10" fillId="6" borderId="34" xfId="0" applyFont="1" applyFill="1" applyBorder="1" applyAlignment="1" applyProtection="1">
      <alignment horizontal="center"/>
      <protection locked="0"/>
    </xf>
    <xf numFmtId="0" fontId="10" fillId="6" borderId="3" xfId="0" applyFont="1" applyFill="1" applyBorder="1" applyAlignment="1" applyProtection="1">
      <alignment horizontal="center"/>
      <protection locked="0"/>
    </xf>
    <xf numFmtId="0" fontId="10" fillId="0" borderId="35" xfId="0" applyFont="1" applyFill="1" applyBorder="1" applyAlignment="1">
      <alignment horizontal="center"/>
    </xf>
    <xf numFmtId="1" fontId="10" fillId="0" borderId="35" xfId="0" applyNumberFormat="1" applyFont="1" applyFill="1" applyBorder="1" applyAlignment="1">
      <alignment horizontal="center"/>
    </xf>
    <xf numFmtId="2" fontId="14" fillId="0" borderId="36" xfId="0" applyNumberFormat="1" applyFont="1" applyFill="1" applyBorder="1" applyAlignment="1" applyProtection="1">
      <alignment horizontal="center"/>
      <protection hidden="1"/>
    </xf>
    <xf numFmtId="2" fontId="14" fillId="0" borderId="37" xfId="0" applyNumberFormat="1" applyFont="1" applyFill="1" applyBorder="1" applyAlignment="1" applyProtection="1">
      <alignment horizontal="center"/>
      <protection hidden="1"/>
    </xf>
    <xf numFmtId="1" fontId="14" fillId="3" borderId="9" xfId="0" applyNumberFormat="1" applyFont="1" applyFill="1" applyBorder="1" applyAlignment="1" applyProtection="1">
      <alignment horizontal="center"/>
      <protection hidden="1"/>
    </xf>
    <xf numFmtId="0" fontId="9" fillId="3" borderId="1" xfId="0" applyFont="1" applyFill="1" applyBorder="1" applyAlignment="1">
      <alignment horizontal="center"/>
    </xf>
    <xf numFmtId="1" fontId="12" fillId="7" borderId="25" xfId="0" applyNumberFormat="1" applyFont="1" applyFill="1" applyBorder="1" applyAlignment="1" applyProtection="1">
      <alignment horizontal="center"/>
      <protection hidden="1"/>
    </xf>
    <xf numFmtId="1" fontId="12" fillId="7" borderId="26" xfId="0" applyNumberFormat="1" applyFont="1" applyFill="1" applyBorder="1" applyAlignment="1" applyProtection="1">
      <alignment horizontal="center"/>
      <protection hidden="1"/>
    </xf>
    <xf numFmtId="0" fontId="38" fillId="0" borderId="0" xfId="0" applyFont="1"/>
    <xf numFmtId="0" fontId="37" fillId="0" borderId="0" xfId="0" applyFont="1"/>
    <xf numFmtId="0" fontId="39" fillId="0" borderId="0" xfId="0" applyFont="1" applyProtection="1">
      <protection hidden="1"/>
    </xf>
    <xf numFmtId="0" fontId="36" fillId="0" borderId="0" xfId="0" applyFont="1" applyAlignment="1">
      <alignment horizontal="left" vertical="center"/>
    </xf>
    <xf numFmtId="0" fontId="36" fillId="0" borderId="0" xfId="0" applyFont="1" applyAlignment="1">
      <alignment horizontal="left" vertical="center" indent="14"/>
    </xf>
    <xf numFmtId="0" fontId="35" fillId="0" borderId="0" xfId="0" applyFont="1" applyAlignment="1">
      <alignment horizontal="left" vertical="center" indent="17"/>
    </xf>
    <xf numFmtId="0" fontId="25" fillId="0" borderId="27" xfId="0" applyFont="1" applyBorder="1" applyAlignment="1" applyProtection="1">
      <alignment horizontal="center"/>
      <protection hidden="1"/>
    </xf>
    <xf numFmtId="0" fontId="18" fillId="8" borderId="6" xfId="0" applyFont="1" applyFill="1" applyBorder="1" applyAlignment="1" applyProtection="1">
      <alignment horizontal="center" vertical="center"/>
      <protection hidden="1"/>
    </xf>
    <xf numFmtId="0" fontId="18" fillId="8" borderId="1" xfId="0" applyFont="1" applyFill="1" applyBorder="1" applyAlignment="1" applyProtection="1">
      <alignment horizontal="center" vertical="center"/>
      <protection hidden="1"/>
    </xf>
    <xf numFmtId="0" fontId="18" fillId="8" borderId="7" xfId="0" applyFont="1" applyFill="1" applyBorder="1" applyAlignment="1" applyProtection="1">
      <alignment horizontal="center" vertical="center"/>
      <protection hidden="1"/>
    </xf>
    <xf numFmtId="0" fontId="18" fillId="8" borderId="3" xfId="0" applyFont="1" applyFill="1" applyBorder="1" applyAlignment="1" applyProtection="1">
      <alignment horizontal="center" vertical="center"/>
      <protection hidden="1"/>
    </xf>
    <xf numFmtId="0" fontId="18" fillId="8" borderId="4" xfId="0" applyFont="1" applyFill="1" applyBorder="1" applyAlignment="1" applyProtection="1">
      <alignment horizontal="center" vertical="center"/>
      <protection hidden="1"/>
    </xf>
    <xf numFmtId="0" fontId="18" fillId="8" borderId="8" xfId="0" applyFont="1" applyFill="1" applyBorder="1" applyAlignment="1" applyProtection="1">
      <alignment horizontal="center" vertical="center"/>
      <protection hidden="1"/>
    </xf>
    <xf numFmtId="0" fontId="10" fillId="0" borderId="0" xfId="0" applyFont="1" applyAlignment="1">
      <alignment horizontal="right"/>
    </xf>
    <xf numFmtId="0" fontId="10" fillId="0" borderId="20" xfId="0" applyFont="1" applyBorder="1" applyAlignment="1">
      <alignment horizontal="right"/>
    </xf>
    <xf numFmtId="0" fontId="21" fillId="0" borderId="0" xfId="0" applyFont="1" applyAlignment="1">
      <alignment horizontal="right" vertical="center"/>
    </xf>
  </cellXfs>
  <cellStyles count="1">
    <cellStyle name="Normal" xfId="0" builtinId="0"/>
  </cellStyles>
  <dxfs count="4">
    <dxf>
      <font>
        <condense val="0"/>
        <extend val="0"/>
        <color indexed="9"/>
      </font>
    </dxf>
    <dxf>
      <font>
        <b/>
        <i val="0"/>
        <condense val="0"/>
        <extend val="0"/>
        <color indexed="9"/>
      </font>
    </dxf>
    <dxf>
      <font>
        <condense val="0"/>
        <extend val="0"/>
        <color indexed="17"/>
      </font>
    </dxf>
    <dxf>
      <font>
        <b/>
        <i val="0"/>
        <condense val="0"/>
        <extend val="0"/>
        <color indexed="1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youtu.be/-BXP2Xjkvyo"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xdr:rowOff>
    </xdr:from>
    <xdr:to>
      <xdr:col>0</xdr:col>
      <xdr:colOff>1333500</xdr:colOff>
      <xdr:row>3</xdr:row>
      <xdr:rowOff>25374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
          <a:ext cx="1285875" cy="892148"/>
        </a:xfrm>
        <a:prstGeom prst="rect">
          <a:avLst/>
        </a:prstGeom>
      </xdr:spPr>
    </xdr:pic>
    <xdr:clientData/>
  </xdr:twoCellAnchor>
  <xdr:twoCellAnchor editAs="oneCell">
    <xdr:from>
      <xdr:col>0</xdr:col>
      <xdr:colOff>88900</xdr:colOff>
      <xdr:row>5</xdr:row>
      <xdr:rowOff>254000</xdr:rowOff>
    </xdr:from>
    <xdr:to>
      <xdr:col>6</xdr:col>
      <xdr:colOff>311150</xdr:colOff>
      <xdr:row>6</xdr:row>
      <xdr:rowOff>170327</xdr:rowOff>
    </xdr:to>
    <xdr:pic>
      <xdr:nvPicPr>
        <xdr:cNvPr id="5" name="Picture 4" descr="C:\Users\slittle\AppData\Local\Temp\scl1.PNG">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 y="1752600"/>
          <a:ext cx="4737100" cy="2669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95250</xdr:rowOff>
    </xdr:from>
    <xdr:to>
      <xdr:col>9</xdr:col>
      <xdr:colOff>0</xdr:colOff>
      <xdr:row>7</xdr:row>
      <xdr:rowOff>409575</xdr:rowOff>
    </xdr:to>
    <xdr:sp macro="" textlink="">
      <xdr:nvSpPr>
        <xdr:cNvPr id="6189" name="Text Box 45"/>
        <xdr:cNvSpPr txBox="1">
          <a:spLocks noChangeArrowheads="1"/>
        </xdr:cNvSpPr>
      </xdr:nvSpPr>
      <xdr:spPr bwMode="auto">
        <a:xfrm>
          <a:off x="219075" y="714375"/>
          <a:ext cx="8763000" cy="1304925"/>
        </a:xfrm>
        <a:prstGeom prst="rect">
          <a:avLst/>
        </a:prstGeom>
        <a:solidFill>
          <a:srgbClr val="FFFFFF"/>
        </a:solidFill>
        <a:ln>
          <a:noFill/>
        </a:ln>
        <a:extLst/>
      </xdr:spPr>
      <xdr:txBody>
        <a:bodyPr vertOverflow="clip" wrap="square" lIns="27432" tIns="27432" rIns="0" bIns="0" anchor="t" upright="1"/>
        <a:lstStyle/>
        <a:p>
          <a:pPr algn="l" rtl="0">
            <a:defRPr sz="1000"/>
          </a:pPr>
          <a:r>
            <a:rPr lang="en-AU" sz="1100" b="1" i="0" u="none" strike="noStrike" baseline="0">
              <a:solidFill>
                <a:srgbClr val="000000"/>
              </a:solidFill>
              <a:latin typeface="Calibri"/>
              <a:cs typeface="Calibri"/>
            </a:rPr>
            <a:t>Feed ingredients (particularly forages) vary widely in their nutrient  values (including %NDF, %Crude Protein, MJ/kg Metabolisable Energy, %Calcium, %Phosphorus, %Magnesium and DCAD value), depending on source, fertiliser history, season, etc.</a:t>
          </a:r>
        </a:p>
        <a:p>
          <a:pPr algn="l" rtl="0">
            <a:defRPr sz="1000"/>
          </a:pPr>
          <a:endParaRPr lang="en-AU" sz="800" b="1" i="0" u="none" strike="noStrike" baseline="0">
            <a:solidFill>
              <a:srgbClr val="000000"/>
            </a:solidFill>
            <a:latin typeface="Calibri"/>
            <a:cs typeface="Calibri"/>
          </a:endParaRPr>
        </a:p>
        <a:p>
          <a:pPr algn="l" rtl="0">
            <a:defRPr sz="1000"/>
          </a:pPr>
          <a:r>
            <a:rPr lang="en-AU" sz="1100" b="1" i="0" u="none" strike="noStrike" baseline="0">
              <a:solidFill>
                <a:srgbClr val="000000"/>
              </a:solidFill>
              <a:latin typeface="Calibri"/>
              <a:cs typeface="Calibri"/>
            </a:rPr>
            <a:t>When assessing pre-calving transition diets for milk fever risk, nutrient values from feed test results and commercial product labels should therefore be used for each ingredient, rather than relying on 'book values'.</a:t>
          </a:r>
        </a:p>
        <a:p>
          <a:pPr algn="l" rtl="0">
            <a:defRPr sz="1000"/>
          </a:pPr>
          <a:endParaRPr lang="en-AU" sz="800" b="1" i="0" u="none" strike="noStrike" baseline="0">
            <a:solidFill>
              <a:srgbClr val="000000"/>
            </a:solidFill>
            <a:latin typeface="Calibri"/>
            <a:cs typeface="Calibri"/>
          </a:endParaRPr>
        </a:p>
        <a:p>
          <a:pPr algn="l" rtl="0">
            <a:defRPr sz="1000"/>
          </a:pPr>
          <a:r>
            <a:rPr lang="en-AU" sz="1100" b="1" i="0" u="none" strike="noStrike" baseline="0">
              <a:solidFill>
                <a:srgbClr val="000000"/>
              </a:solidFill>
              <a:latin typeface="Calibri"/>
              <a:cs typeface="Calibri"/>
            </a:rPr>
            <a:t>Enter your transition feed ingredients and their nutrient values in the table below. (This will enable you to select these feed ingredients from the drop-down list on the 'Diet input sheet').</a:t>
          </a:r>
        </a:p>
      </xdr:txBody>
    </xdr:sp>
    <xdr:clientData/>
  </xdr:twoCellAnchor>
  <xdr:twoCellAnchor editAs="oneCell">
    <xdr:from>
      <xdr:col>0</xdr:col>
      <xdr:colOff>0</xdr:colOff>
      <xdr:row>0</xdr:row>
      <xdr:rowOff>0</xdr:rowOff>
    </xdr:from>
    <xdr:to>
      <xdr:col>1</xdr:col>
      <xdr:colOff>914400</xdr:colOff>
      <xdr:row>4</xdr:row>
      <xdr:rowOff>152051</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4425" cy="771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23</xdr:row>
      <xdr:rowOff>104775</xdr:rowOff>
    </xdr:from>
    <xdr:to>
      <xdr:col>2</xdr:col>
      <xdr:colOff>600075</xdr:colOff>
      <xdr:row>24</xdr:row>
      <xdr:rowOff>190500</xdr:rowOff>
    </xdr:to>
    <xdr:sp macro="" textlink="">
      <xdr:nvSpPr>
        <xdr:cNvPr id="3290" name="AutoShape 14" descr="213975e4-45da-48b7-9762-29acf8f385b4"/>
        <xdr:cNvSpPr>
          <a:spLocks noChangeArrowheads="1"/>
        </xdr:cNvSpPr>
      </xdr:nvSpPr>
      <xdr:spPr bwMode="auto">
        <a:xfrm>
          <a:off x="2619375" y="6181725"/>
          <a:ext cx="495300" cy="3524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editAs="oneCell">
    <xdr:from>
      <xdr:col>0</xdr:col>
      <xdr:colOff>28482</xdr:colOff>
      <xdr:row>0</xdr:row>
      <xdr:rowOff>0</xdr:rowOff>
    </xdr:from>
    <xdr:to>
      <xdr:col>1</xdr:col>
      <xdr:colOff>1250156</xdr:colOff>
      <xdr:row>2</xdr:row>
      <xdr:rowOff>178594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82" y="0"/>
          <a:ext cx="1376455"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
  <sheetViews>
    <sheetView showGridLines="0" showRowColHeaders="0" tabSelected="1" zoomScaleNormal="100" workbookViewId="0">
      <selection activeCell="A28" sqref="A28"/>
    </sheetView>
  </sheetViews>
  <sheetFormatPr defaultRowHeight="14.5" x14ac:dyDescent="0.35"/>
  <cols>
    <col min="1" max="1" width="22" customWidth="1"/>
  </cols>
  <sheetData>
    <row r="1" spans="1:18" s="1" customFormat="1" ht="14" x14ac:dyDescent="0.3">
      <c r="Q1" s="2"/>
    </row>
    <row r="2" spans="1:18" s="13" customFormat="1" ht="33.75" customHeight="1" x14ac:dyDescent="0.35">
      <c r="B2" s="150" t="s">
        <v>75</v>
      </c>
      <c r="C2" s="150"/>
      <c r="D2" s="150"/>
      <c r="E2" s="150"/>
      <c r="F2" s="150"/>
      <c r="G2" s="150"/>
      <c r="H2" s="150"/>
      <c r="I2" s="150"/>
      <c r="J2" s="150"/>
      <c r="K2" s="150"/>
    </row>
    <row r="3" spans="1:18" ht="20.25" customHeight="1" x14ac:dyDescent="0.35"/>
    <row r="4" spans="1:18" s="148" customFormat="1" ht="21" customHeight="1" x14ac:dyDescent="0.35">
      <c r="A4" s="147" t="s">
        <v>73</v>
      </c>
    </row>
    <row r="5" spans="1:18" s="147" customFormat="1" ht="18" customHeight="1" x14ac:dyDescent="0.35">
      <c r="A5" s="147" t="s">
        <v>74</v>
      </c>
    </row>
    <row r="6" spans="1:18" ht="216.75" customHeight="1" x14ac:dyDescent="0.35"/>
    <row r="7" spans="1:18" ht="21" customHeight="1" x14ac:dyDescent="0.35"/>
    <row r="8" spans="1:18" ht="15.5" x14ac:dyDescent="0.35">
      <c r="A8" s="149" t="s">
        <v>27</v>
      </c>
      <c r="B8" s="21"/>
      <c r="C8" s="22"/>
      <c r="D8" s="22"/>
      <c r="E8" s="22"/>
      <c r="F8" s="22"/>
      <c r="G8" s="22"/>
      <c r="H8" s="22"/>
      <c r="I8" s="22"/>
      <c r="J8" s="22"/>
      <c r="K8" s="22"/>
      <c r="L8" s="28"/>
      <c r="M8" s="22"/>
    </row>
    <row r="9" spans="1:18" ht="17.25" customHeight="1" x14ac:dyDescent="0.35">
      <c r="A9" s="55" t="s">
        <v>57</v>
      </c>
    </row>
    <row r="10" spans="1:18" ht="8.25" customHeight="1" x14ac:dyDescent="0.35"/>
    <row r="11" spans="1:18" x14ac:dyDescent="0.35">
      <c r="A11" s="51" t="s">
        <v>26</v>
      </c>
    </row>
    <row r="12" spans="1:18" x14ac:dyDescent="0.35">
      <c r="A12" s="103" t="s">
        <v>51</v>
      </c>
      <c r="B12" s="104"/>
      <c r="C12" s="104"/>
      <c r="D12" s="104"/>
      <c r="E12" s="104"/>
      <c r="F12" s="104"/>
      <c r="G12" s="104"/>
      <c r="H12" s="104"/>
      <c r="I12" s="104"/>
      <c r="J12" s="104"/>
      <c r="K12" s="104"/>
      <c r="L12" s="104"/>
      <c r="M12" s="104"/>
      <c r="N12" s="104"/>
      <c r="O12" s="104"/>
      <c r="P12" s="104"/>
      <c r="Q12" s="104"/>
      <c r="R12" s="102"/>
    </row>
    <row r="13" spans="1:18" x14ac:dyDescent="0.35">
      <c r="A13" s="103" t="s">
        <v>52</v>
      </c>
      <c r="B13" s="104"/>
      <c r="C13" s="104"/>
      <c r="D13" s="104"/>
      <c r="E13" s="104"/>
      <c r="F13" s="104"/>
      <c r="G13" s="104"/>
      <c r="H13" s="104"/>
      <c r="I13" s="104"/>
      <c r="J13" s="104"/>
      <c r="K13" s="104"/>
      <c r="L13" s="104"/>
      <c r="M13" s="104"/>
      <c r="N13" s="104"/>
      <c r="O13" s="104"/>
      <c r="P13" s="104"/>
      <c r="Q13" s="104"/>
      <c r="R13" s="102"/>
    </row>
    <row r="15" spans="1:18" ht="15.5" x14ac:dyDescent="0.35">
      <c r="A15" s="101" t="s">
        <v>56</v>
      </c>
    </row>
  </sheetData>
  <sheetProtection password="EC12" sheet="1" objects="1" scenarios="1" selectLockedCells="1" selectUnlockedCells="1"/>
  <mergeCells count="1">
    <mergeCell ref="B2:K2"/>
  </mergeCells>
  <phoneticPr fontId="2" type="noConversion"/>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4"/>
  <sheetViews>
    <sheetView showGridLines="0" showRowColHeaders="0" showZeros="0" zoomScaleNormal="100" workbookViewId="0">
      <selection activeCell="B12" sqref="B12"/>
    </sheetView>
  </sheetViews>
  <sheetFormatPr defaultRowHeight="14.5" x14ac:dyDescent="0.35"/>
  <cols>
    <col min="1" max="1" width="3" customWidth="1"/>
    <col min="2" max="2" width="39.1796875" customWidth="1"/>
    <col min="3" max="3" width="12" customWidth="1"/>
    <col min="4" max="9" width="13.453125" customWidth="1"/>
    <col min="23" max="23" width="16" customWidth="1"/>
  </cols>
  <sheetData>
    <row r="1" spans="1:19" ht="9" customHeight="1" x14ac:dyDescent="0.35"/>
    <row r="2" spans="1:19" ht="26" x14ac:dyDescent="0.35">
      <c r="A2" s="151" t="s">
        <v>75</v>
      </c>
      <c r="B2" s="151"/>
      <c r="C2" s="151"/>
      <c r="D2" s="151"/>
      <c r="E2" s="151"/>
      <c r="F2" s="151"/>
      <c r="G2" s="151"/>
      <c r="H2" s="151"/>
      <c r="I2" s="151"/>
      <c r="J2" s="151"/>
    </row>
    <row r="3" spans="1:19" ht="6.75" customHeight="1" x14ac:dyDescent="0.35"/>
    <row r="4" spans="1:19" ht="6.75" customHeight="1" x14ac:dyDescent="0.35"/>
    <row r="5" spans="1:19" ht="14.25" customHeight="1" x14ac:dyDescent="0.35">
      <c r="A5" s="3"/>
    </row>
    <row r="6" spans="1:19" x14ac:dyDescent="0.35">
      <c r="B6" s="3"/>
    </row>
    <row r="7" spans="1:19" ht="48.75" customHeight="1" x14ac:dyDescent="0.35">
      <c r="B7" s="3"/>
    </row>
    <row r="8" spans="1:19" ht="43.5" customHeight="1" thickBot="1" x14ac:dyDescent="0.4">
      <c r="B8" s="3"/>
    </row>
    <row r="9" spans="1:19" ht="15.5" x14ac:dyDescent="0.35">
      <c r="B9" s="105"/>
      <c r="C9" s="135"/>
      <c r="D9" s="134" t="s">
        <v>70</v>
      </c>
      <c r="E9" s="134" t="s">
        <v>68</v>
      </c>
      <c r="F9" s="131"/>
      <c r="G9" s="131"/>
      <c r="H9" s="131"/>
      <c r="I9" s="128"/>
      <c r="J9" s="5"/>
      <c r="K9" s="4"/>
      <c r="L9" s="4"/>
      <c r="M9" s="4"/>
      <c r="N9" s="4"/>
      <c r="O9" s="4"/>
      <c r="P9" s="4"/>
      <c r="Q9" s="4"/>
      <c r="R9" s="4"/>
      <c r="S9" s="4"/>
    </row>
    <row r="10" spans="1:19" ht="15.5" x14ac:dyDescent="0.35">
      <c r="B10" s="127" t="s">
        <v>72</v>
      </c>
      <c r="C10" s="132" t="s">
        <v>12</v>
      </c>
      <c r="D10" s="132" t="s">
        <v>71</v>
      </c>
      <c r="E10" s="132" t="s">
        <v>69</v>
      </c>
      <c r="F10" s="132" t="s">
        <v>65</v>
      </c>
      <c r="G10" s="132" t="s">
        <v>66</v>
      </c>
      <c r="H10" s="132" t="s">
        <v>67</v>
      </c>
      <c r="I10" s="129" t="s">
        <v>4</v>
      </c>
      <c r="J10" s="5"/>
      <c r="K10" s="4"/>
      <c r="L10" s="4"/>
      <c r="M10" s="4"/>
      <c r="N10" s="4"/>
      <c r="O10" s="4"/>
      <c r="P10" s="4"/>
      <c r="Q10" s="4"/>
      <c r="R10" s="4"/>
      <c r="S10" s="4"/>
    </row>
    <row r="11" spans="1:19" x14ac:dyDescent="0.35">
      <c r="B11" s="108"/>
      <c r="C11" s="133" t="s">
        <v>11</v>
      </c>
      <c r="D11" s="133" t="s">
        <v>11</v>
      </c>
      <c r="E11" s="133" t="s">
        <v>50</v>
      </c>
      <c r="F11" s="133" t="s">
        <v>11</v>
      </c>
      <c r="G11" s="133" t="s">
        <v>11</v>
      </c>
      <c r="H11" s="133" t="s">
        <v>11</v>
      </c>
      <c r="I11" s="130" t="s">
        <v>30</v>
      </c>
      <c r="J11" s="5"/>
      <c r="K11" s="4"/>
      <c r="L11" s="4"/>
      <c r="M11" s="4"/>
      <c r="N11" s="4"/>
      <c r="O11" s="4"/>
      <c r="P11" s="4"/>
      <c r="Q11" s="4"/>
      <c r="R11" s="4"/>
      <c r="S11" s="4"/>
    </row>
    <row r="12" spans="1:19" x14ac:dyDescent="0.35">
      <c r="B12" s="115"/>
      <c r="C12" s="115"/>
      <c r="D12" s="115"/>
      <c r="E12" s="115"/>
      <c r="F12" s="115"/>
      <c r="G12" s="115"/>
      <c r="H12" s="115"/>
      <c r="I12" s="115"/>
      <c r="J12" s="6"/>
      <c r="K12" s="4"/>
      <c r="L12" s="4"/>
      <c r="M12" s="4"/>
      <c r="N12" s="4"/>
      <c r="O12" s="4"/>
      <c r="P12" s="4"/>
      <c r="Q12" s="4"/>
      <c r="R12" s="4"/>
      <c r="S12" s="4"/>
    </row>
    <row r="13" spans="1:19" x14ac:dyDescent="0.35">
      <c r="B13" s="115"/>
      <c r="C13" s="115"/>
      <c r="D13" s="115"/>
      <c r="E13" s="115"/>
      <c r="F13" s="115"/>
      <c r="G13" s="115"/>
      <c r="H13" s="115"/>
      <c r="I13" s="115"/>
      <c r="J13" s="6"/>
      <c r="K13" s="4"/>
      <c r="L13" s="4"/>
      <c r="M13" s="4"/>
      <c r="N13" s="4"/>
      <c r="O13" s="4"/>
      <c r="P13" s="4"/>
      <c r="Q13" s="4"/>
      <c r="R13" s="4"/>
      <c r="S13" s="4"/>
    </row>
    <row r="14" spans="1:19" x14ac:dyDescent="0.35">
      <c r="B14" s="115"/>
      <c r="C14" s="115"/>
      <c r="D14" s="115"/>
      <c r="E14" s="115"/>
      <c r="F14" s="115"/>
      <c r="G14" s="115"/>
      <c r="H14" s="115"/>
      <c r="I14" s="115"/>
      <c r="J14" s="6"/>
      <c r="K14" s="4"/>
      <c r="L14" s="4"/>
      <c r="M14" s="4"/>
      <c r="N14" s="4"/>
      <c r="O14" s="4"/>
      <c r="P14" s="4"/>
      <c r="Q14" s="4"/>
      <c r="R14" s="4"/>
      <c r="S14" s="4"/>
    </row>
    <row r="15" spans="1:19" x14ac:dyDescent="0.35">
      <c r="B15" s="115"/>
      <c r="C15" s="115"/>
      <c r="D15" s="115"/>
      <c r="E15" s="115"/>
      <c r="F15" s="115"/>
      <c r="G15" s="115"/>
      <c r="H15" s="115"/>
      <c r="I15" s="115"/>
      <c r="J15" s="6"/>
      <c r="K15" s="4"/>
      <c r="L15" s="4"/>
      <c r="M15" s="4"/>
      <c r="N15" s="4"/>
      <c r="O15" s="4"/>
      <c r="P15" s="4"/>
      <c r="Q15" s="4"/>
      <c r="R15" s="4"/>
      <c r="S15" s="4"/>
    </row>
    <row r="16" spans="1:19" x14ac:dyDescent="0.35">
      <c r="B16" s="115"/>
      <c r="C16" s="115"/>
      <c r="D16" s="115"/>
      <c r="E16" s="115"/>
      <c r="F16" s="115"/>
      <c r="G16" s="115"/>
      <c r="H16" s="115"/>
      <c r="I16" s="115"/>
      <c r="J16" s="6"/>
      <c r="K16" s="4"/>
      <c r="L16" s="4"/>
      <c r="M16" s="4"/>
      <c r="N16" s="4"/>
      <c r="O16" s="4"/>
      <c r="P16" s="4"/>
      <c r="Q16" s="4"/>
      <c r="R16" s="4"/>
      <c r="S16" s="4"/>
    </row>
    <row r="17" spans="2:39" x14ac:dyDescent="0.35">
      <c r="B17" s="115"/>
      <c r="C17" s="115"/>
      <c r="D17" s="115"/>
      <c r="E17" s="115"/>
      <c r="F17" s="115"/>
      <c r="G17" s="115"/>
      <c r="H17" s="115"/>
      <c r="I17" s="115"/>
      <c r="J17" s="6"/>
      <c r="K17" s="4"/>
      <c r="L17" s="4"/>
      <c r="M17" s="4"/>
      <c r="N17" s="4"/>
      <c r="O17" s="4"/>
      <c r="P17" s="4"/>
      <c r="Q17" s="4"/>
      <c r="R17" s="4"/>
      <c r="S17" s="4"/>
    </row>
    <row r="18" spans="2:39" x14ac:dyDescent="0.35">
      <c r="B18" s="115"/>
      <c r="C18" s="115"/>
      <c r="D18" s="115"/>
      <c r="E18" s="115"/>
      <c r="F18" s="115"/>
      <c r="G18" s="115"/>
      <c r="H18" s="115"/>
      <c r="I18" s="115"/>
      <c r="J18" s="6"/>
      <c r="K18" s="4"/>
      <c r="L18" s="4"/>
      <c r="M18" s="4"/>
      <c r="N18" s="4"/>
      <c r="O18" s="4"/>
      <c r="P18" s="4"/>
      <c r="Q18" s="4"/>
      <c r="R18" s="4"/>
    </row>
    <row r="19" spans="2:39" x14ac:dyDescent="0.35">
      <c r="B19" s="115"/>
      <c r="C19" s="115"/>
      <c r="D19" s="115"/>
      <c r="E19" s="115"/>
      <c r="F19" s="115"/>
      <c r="G19" s="115"/>
      <c r="H19" s="115"/>
      <c r="I19" s="115"/>
      <c r="J19" s="6"/>
      <c r="K19" s="4"/>
      <c r="L19" s="4"/>
      <c r="M19" s="4"/>
      <c r="N19" s="4"/>
      <c r="O19" s="4"/>
      <c r="P19" s="4"/>
      <c r="Q19" s="4"/>
      <c r="R19" s="4"/>
      <c r="S19" s="4"/>
    </row>
    <row r="20" spans="2:39" x14ac:dyDescent="0.35">
      <c r="B20" s="115"/>
      <c r="C20" s="115"/>
      <c r="D20" s="115"/>
      <c r="E20" s="115"/>
      <c r="F20" s="115"/>
      <c r="G20" s="115"/>
      <c r="H20" s="115"/>
      <c r="I20" s="115"/>
      <c r="J20" s="6"/>
      <c r="K20" s="4"/>
      <c r="L20" s="4"/>
      <c r="M20" s="4"/>
      <c r="N20" s="4"/>
      <c r="O20" s="4"/>
      <c r="P20" s="4"/>
      <c r="Q20" s="4"/>
      <c r="R20" s="4"/>
    </row>
    <row r="21" spans="2:39" x14ac:dyDescent="0.35">
      <c r="B21" s="115"/>
      <c r="C21" s="115"/>
      <c r="D21" s="115"/>
      <c r="E21" s="115"/>
      <c r="F21" s="115"/>
      <c r="G21" s="115"/>
      <c r="H21" s="115"/>
      <c r="I21" s="115"/>
      <c r="J21" s="6"/>
      <c r="K21" s="4"/>
      <c r="L21" s="4"/>
      <c r="M21" s="4"/>
      <c r="N21" s="4"/>
      <c r="O21" s="4"/>
      <c r="P21" s="4"/>
      <c r="Q21" s="4"/>
      <c r="R21" s="4"/>
    </row>
    <row r="22" spans="2:39" x14ac:dyDescent="0.35">
      <c r="B22" s="115"/>
      <c r="C22" s="115"/>
      <c r="D22" s="115"/>
      <c r="E22" s="115"/>
      <c r="F22" s="115"/>
      <c r="G22" s="115"/>
      <c r="H22" s="115"/>
      <c r="I22" s="115"/>
      <c r="J22" s="6"/>
      <c r="K22" s="4"/>
      <c r="L22" s="4"/>
      <c r="M22" s="4"/>
      <c r="N22" s="4"/>
      <c r="O22" s="4"/>
      <c r="P22" s="4"/>
      <c r="Q22" s="4"/>
      <c r="R22" s="4"/>
      <c r="S22" s="4"/>
    </row>
    <row r="23" spans="2:39" x14ac:dyDescent="0.35">
      <c r="B23" s="115"/>
      <c r="C23" s="115"/>
      <c r="D23" s="115"/>
      <c r="E23" s="115"/>
      <c r="F23" s="115"/>
      <c r="G23" s="115"/>
      <c r="H23" s="115"/>
      <c r="I23" s="115"/>
      <c r="J23" s="6"/>
      <c r="K23" s="4"/>
      <c r="L23" s="4"/>
      <c r="M23" s="4"/>
      <c r="N23" s="4"/>
      <c r="O23" s="4"/>
      <c r="P23" s="4"/>
      <c r="Q23" s="4"/>
      <c r="R23" s="4"/>
      <c r="S23" s="4"/>
    </row>
    <row r="24" spans="2:39" x14ac:dyDescent="0.35">
      <c r="B24" s="115"/>
      <c r="C24" s="115"/>
      <c r="D24" s="115"/>
      <c r="E24" s="115"/>
      <c r="F24" s="115"/>
      <c r="G24" s="115"/>
      <c r="H24" s="115"/>
      <c r="I24" s="115"/>
      <c r="J24" s="6"/>
      <c r="K24" s="4"/>
      <c r="S24" s="4"/>
      <c r="W24" s="4"/>
      <c r="X24" s="4"/>
      <c r="Y24" s="4"/>
      <c r="Z24" s="4"/>
      <c r="AA24" s="4"/>
      <c r="AB24" s="4"/>
      <c r="AC24" s="4"/>
      <c r="AD24" s="4"/>
      <c r="AE24" s="4"/>
      <c r="AF24" s="4"/>
    </row>
    <row r="25" spans="2:39" x14ac:dyDescent="0.35">
      <c r="B25" s="115"/>
      <c r="C25" s="115"/>
      <c r="D25" s="115"/>
      <c r="E25" s="115"/>
      <c r="F25" s="115"/>
      <c r="G25" s="115"/>
      <c r="H25" s="115"/>
      <c r="I25" s="115"/>
      <c r="J25" s="6"/>
      <c r="K25" s="6"/>
      <c r="Y25" s="4"/>
      <c r="Z25" s="4"/>
      <c r="AA25" s="4"/>
      <c r="AB25" s="4"/>
      <c r="AC25" s="4"/>
      <c r="AD25" s="4"/>
      <c r="AE25" s="4"/>
      <c r="AF25" s="4"/>
      <c r="AG25" s="4"/>
      <c r="AH25" s="4"/>
      <c r="AI25" s="4"/>
      <c r="AJ25" s="4"/>
      <c r="AK25" s="4"/>
      <c r="AL25" s="4"/>
      <c r="AM25" s="4"/>
    </row>
    <row r="26" spans="2:39" x14ac:dyDescent="0.35">
      <c r="B26" s="115"/>
      <c r="C26" s="115"/>
      <c r="D26" s="115"/>
      <c r="E26" s="115"/>
      <c r="F26" s="115"/>
      <c r="G26" s="115"/>
      <c r="H26" s="115"/>
      <c r="I26" s="115"/>
      <c r="J26" s="6"/>
      <c r="K26" s="6"/>
      <c r="W26" s="4"/>
      <c r="X26" s="4"/>
      <c r="Y26" s="4"/>
      <c r="Z26" s="4"/>
      <c r="AA26" s="4"/>
      <c r="AB26" s="4"/>
      <c r="AC26" s="4"/>
      <c r="AD26" s="4"/>
      <c r="AE26" s="4"/>
      <c r="AF26" s="4"/>
      <c r="AG26" s="4"/>
      <c r="AH26" s="4"/>
      <c r="AI26" s="4"/>
      <c r="AJ26" s="4"/>
      <c r="AK26" s="4"/>
      <c r="AL26" s="4"/>
      <c r="AM26" s="4"/>
    </row>
    <row r="27" spans="2:39" x14ac:dyDescent="0.35">
      <c r="B27" s="115"/>
      <c r="C27" s="115"/>
      <c r="D27" s="115"/>
      <c r="E27" s="115"/>
      <c r="F27" s="115"/>
      <c r="G27" s="115"/>
      <c r="H27" s="115"/>
      <c r="I27" s="115"/>
      <c r="J27" s="6"/>
      <c r="K27" s="6"/>
      <c r="W27" s="4"/>
      <c r="X27" s="4"/>
      <c r="Y27" s="4"/>
      <c r="Z27" s="4"/>
      <c r="AA27" s="4"/>
      <c r="AB27" s="4"/>
      <c r="AC27" s="4"/>
      <c r="AD27" s="4"/>
      <c r="AE27" s="4"/>
      <c r="AF27" s="4"/>
      <c r="AG27" s="4"/>
      <c r="AH27" s="4"/>
      <c r="AI27" s="4"/>
      <c r="AJ27" s="4"/>
      <c r="AK27" s="4"/>
      <c r="AL27" s="4"/>
      <c r="AM27" s="4"/>
    </row>
    <row r="28" spans="2:39" x14ac:dyDescent="0.35">
      <c r="B28" s="115"/>
      <c r="C28" s="115"/>
      <c r="D28" s="115"/>
      <c r="E28" s="115"/>
      <c r="F28" s="115"/>
      <c r="G28" s="115"/>
      <c r="H28" s="115"/>
      <c r="I28" s="115"/>
      <c r="J28" s="6"/>
      <c r="K28" s="6"/>
      <c r="W28" s="4"/>
      <c r="X28" s="4"/>
      <c r="Y28" s="4"/>
      <c r="Z28" s="4"/>
      <c r="AA28" s="4"/>
      <c r="AB28" s="4"/>
      <c r="AC28" s="4"/>
      <c r="AD28" s="4"/>
      <c r="AE28" s="4"/>
      <c r="AF28" s="4"/>
      <c r="AG28" s="4"/>
      <c r="AH28" s="4"/>
      <c r="AI28" s="4"/>
      <c r="AJ28" s="4"/>
      <c r="AK28" s="4"/>
      <c r="AL28" s="4"/>
      <c r="AM28" s="4"/>
    </row>
    <row r="29" spans="2:39" x14ac:dyDescent="0.35">
      <c r="B29" s="115"/>
      <c r="C29" s="115"/>
      <c r="D29" s="115"/>
      <c r="E29" s="115"/>
      <c r="F29" s="115"/>
      <c r="G29" s="115"/>
      <c r="H29" s="115"/>
      <c r="I29" s="115"/>
      <c r="J29" s="6"/>
      <c r="K29" s="6"/>
      <c r="W29" s="4"/>
      <c r="X29" s="4"/>
      <c r="Y29" s="4"/>
      <c r="Z29" s="4"/>
      <c r="AA29" s="4"/>
      <c r="AB29" s="4"/>
      <c r="AC29" s="4"/>
      <c r="AD29" s="4"/>
      <c r="AE29" s="4"/>
      <c r="AF29" s="4"/>
      <c r="AG29" s="4"/>
      <c r="AH29" s="4"/>
      <c r="AI29" s="4"/>
      <c r="AJ29" s="4"/>
      <c r="AK29" s="4"/>
      <c r="AL29" s="4"/>
      <c r="AM29" s="4"/>
    </row>
    <row r="30" spans="2:39" x14ac:dyDescent="0.35">
      <c r="B30" s="115"/>
      <c r="C30" s="115"/>
      <c r="D30" s="115"/>
      <c r="E30" s="115"/>
      <c r="F30" s="115"/>
      <c r="G30" s="115"/>
      <c r="H30" s="115"/>
      <c r="I30" s="115"/>
      <c r="J30" s="6"/>
      <c r="K30" s="6"/>
      <c r="W30" s="4"/>
      <c r="X30" s="4"/>
      <c r="Y30" s="4"/>
      <c r="Z30" s="4"/>
      <c r="AA30" s="4"/>
      <c r="AB30" s="4"/>
      <c r="AC30" s="4"/>
      <c r="AD30" s="4"/>
      <c r="AE30" s="4"/>
      <c r="AF30" s="4"/>
      <c r="AG30" s="4"/>
      <c r="AH30" s="4"/>
      <c r="AI30" s="4"/>
      <c r="AJ30" s="4"/>
      <c r="AK30" s="4"/>
      <c r="AL30" s="4"/>
      <c r="AM30" s="4"/>
    </row>
    <row r="31" spans="2:39" x14ac:dyDescent="0.35">
      <c r="B31" s="115"/>
      <c r="C31" s="115"/>
      <c r="D31" s="115"/>
      <c r="E31" s="115"/>
      <c r="F31" s="115"/>
      <c r="G31" s="115"/>
      <c r="H31" s="115"/>
      <c r="I31" s="115"/>
      <c r="J31" s="6"/>
      <c r="K31" s="6"/>
      <c r="W31" s="4"/>
      <c r="X31" s="4"/>
      <c r="Y31" s="4"/>
      <c r="Z31" s="4"/>
      <c r="AA31" s="4"/>
      <c r="AB31" s="4"/>
      <c r="AC31" s="4"/>
      <c r="AD31" s="4"/>
      <c r="AE31" s="4"/>
      <c r="AF31" s="4"/>
      <c r="AG31" s="4"/>
      <c r="AH31" s="4"/>
      <c r="AI31" s="4"/>
      <c r="AJ31" s="4"/>
      <c r="AK31" s="4"/>
      <c r="AL31" s="4"/>
      <c r="AM31" s="4"/>
    </row>
    <row r="32" spans="2:39" x14ac:dyDescent="0.35">
      <c r="B32" s="115"/>
      <c r="C32" s="115"/>
      <c r="D32" s="115"/>
      <c r="E32" s="115"/>
      <c r="F32" s="115"/>
      <c r="G32" s="115"/>
      <c r="H32" s="115"/>
      <c r="I32" s="115"/>
      <c r="J32" s="6"/>
      <c r="K32" s="6"/>
      <c r="W32" s="4"/>
      <c r="X32" s="4"/>
      <c r="Y32" s="4"/>
      <c r="Z32" s="4"/>
      <c r="AA32" s="4"/>
      <c r="AB32" s="4"/>
      <c r="AC32" s="4"/>
      <c r="AD32" s="4"/>
      <c r="AE32" s="4"/>
      <c r="AF32" s="4"/>
      <c r="AG32" s="4"/>
      <c r="AH32" s="4"/>
      <c r="AI32" s="4"/>
      <c r="AJ32" s="4"/>
      <c r="AK32" s="4"/>
      <c r="AL32" s="4"/>
      <c r="AM32" s="4"/>
    </row>
    <row r="33" spans="2:39" x14ac:dyDescent="0.35">
      <c r="B33" s="7"/>
      <c r="C33" s="7">
        <v>0</v>
      </c>
      <c r="D33" s="7">
        <v>0</v>
      </c>
      <c r="E33" s="7">
        <v>0</v>
      </c>
      <c r="F33" s="7">
        <v>0</v>
      </c>
      <c r="G33" s="7">
        <v>0</v>
      </c>
      <c r="H33" s="7">
        <v>0</v>
      </c>
      <c r="I33" s="7">
        <v>0</v>
      </c>
      <c r="W33" s="4"/>
      <c r="X33" s="4"/>
      <c r="Y33" s="4"/>
      <c r="Z33" s="4"/>
      <c r="AA33" s="4"/>
      <c r="AB33" s="4"/>
      <c r="AC33" s="4"/>
      <c r="AD33" s="4"/>
      <c r="AE33" s="4"/>
      <c r="AF33" s="4"/>
      <c r="AG33" s="4"/>
      <c r="AH33" s="4"/>
      <c r="AI33" s="4"/>
      <c r="AJ33" s="4"/>
      <c r="AK33" s="4"/>
      <c r="AL33" s="4"/>
      <c r="AM33" s="4"/>
    </row>
    <row r="34" spans="2:39" ht="15.5" x14ac:dyDescent="0.35">
      <c r="B34" s="101" t="s">
        <v>56</v>
      </c>
      <c r="W34" s="4"/>
      <c r="X34" s="4"/>
      <c r="Y34" s="4"/>
      <c r="Z34" s="4"/>
      <c r="AA34" s="4"/>
      <c r="AB34" s="4"/>
      <c r="AC34" s="4"/>
      <c r="AD34" s="4"/>
      <c r="AE34" s="4"/>
      <c r="AF34" s="4"/>
      <c r="AG34" s="4"/>
      <c r="AH34" s="4"/>
      <c r="AI34" s="4"/>
      <c r="AJ34" s="4"/>
      <c r="AK34" s="4"/>
      <c r="AL34" s="4"/>
      <c r="AM34" s="4"/>
    </row>
    <row r="36" spans="2:39" x14ac:dyDescent="0.35">
      <c r="W36" s="4"/>
      <c r="X36" s="4"/>
      <c r="Y36" s="4"/>
      <c r="Z36" s="4"/>
      <c r="AA36" s="4"/>
      <c r="AB36" s="4"/>
      <c r="AC36" s="4"/>
      <c r="AD36" s="4"/>
      <c r="AE36" s="4"/>
      <c r="AF36" s="4"/>
    </row>
    <row r="37" spans="2:39" x14ac:dyDescent="0.35">
      <c r="Y37" s="4"/>
      <c r="Z37" s="4"/>
      <c r="AA37" s="4"/>
      <c r="AB37" s="4"/>
      <c r="AC37" s="4"/>
      <c r="AD37" s="4"/>
      <c r="AE37" s="4"/>
      <c r="AF37" s="4"/>
      <c r="AG37" s="4"/>
      <c r="AH37" s="4"/>
      <c r="AI37" s="4"/>
      <c r="AJ37" s="4"/>
      <c r="AK37" s="4"/>
      <c r="AL37" s="4"/>
      <c r="AM37" s="4"/>
    </row>
    <row r="38" spans="2:39" x14ac:dyDescent="0.35">
      <c r="W38" s="4"/>
      <c r="X38" s="4"/>
      <c r="Y38" s="4"/>
      <c r="Z38" s="4"/>
      <c r="AA38" s="4"/>
      <c r="AB38" s="4"/>
      <c r="AC38" s="4"/>
      <c r="AD38" s="4"/>
      <c r="AE38" s="4"/>
      <c r="AF38" s="4"/>
      <c r="AG38" s="4"/>
      <c r="AH38" s="4"/>
      <c r="AI38" s="4"/>
      <c r="AJ38" s="4"/>
      <c r="AK38" s="4"/>
      <c r="AL38" s="4"/>
      <c r="AM38" s="4"/>
    </row>
    <row r="39" spans="2:39" x14ac:dyDescent="0.35">
      <c r="W39" s="4"/>
      <c r="X39" s="4"/>
      <c r="Y39" s="4"/>
      <c r="Z39" s="4"/>
      <c r="AA39" s="4"/>
      <c r="AB39" s="4"/>
      <c r="AC39" s="4"/>
      <c r="AD39" s="4"/>
      <c r="AE39" s="4"/>
      <c r="AF39" s="4"/>
      <c r="AG39" s="4"/>
      <c r="AH39" s="4"/>
      <c r="AI39" s="4"/>
      <c r="AJ39" s="4"/>
      <c r="AK39" s="4"/>
      <c r="AL39" s="4"/>
      <c r="AM39" s="4"/>
    </row>
    <row r="40" spans="2:39" x14ac:dyDescent="0.35">
      <c r="W40" s="4"/>
      <c r="X40" s="4"/>
      <c r="Y40" s="4"/>
      <c r="Z40" s="4"/>
      <c r="AA40" s="4"/>
      <c r="AB40" s="4"/>
      <c r="AC40" s="4"/>
      <c r="AD40" s="4"/>
      <c r="AE40" s="4"/>
      <c r="AF40" s="4"/>
      <c r="AG40" s="4"/>
      <c r="AH40" s="4"/>
      <c r="AI40" s="4"/>
      <c r="AJ40" s="4"/>
      <c r="AK40" s="4"/>
      <c r="AL40" s="4"/>
      <c r="AM40" s="4"/>
    </row>
    <row r="41" spans="2:39" x14ac:dyDescent="0.35">
      <c r="W41" s="4"/>
      <c r="X41" s="4"/>
      <c r="Y41" s="4"/>
      <c r="Z41" s="4"/>
      <c r="AA41" s="4"/>
      <c r="AB41" s="4"/>
      <c r="AC41" s="4"/>
      <c r="AD41" s="4"/>
      <c r="AE41" s="4"/>
      <c r="AF41" s="4"/>
      <c r="AG41" s="4"/>
      <c r="AH41" s="4"/>
      <c r="AI41" s="4"/>
      <c r="AJ41" s="4"/>
      <c r="AK41" s="4"/>
      <c r="AL41" s="4"/>
      <c r="AM41" s="4"/>
    </row>
    <row r="42" spans="2:39" x14ac:dyDescent="0.35">
      <c r="W42" s="4"/>
      <c r="X42" s="4"/>
      <c r="Y42" s="4"/>
      <c r="Z42" s="4"/>
      <c r="AA42" s="4"/>
      <c r="AB42" s="4"/>
      <c r="AC42" s="4"/>
      <c r="AD42" s="4"/>
      <c r="AE42" s="4"/>
      <c r="AF42" s="4"/>
      <c r="AG42" s="4"/>
      <c r="AH42" s="4"/>
      <c r="AI42" s="4"/>
      <c r="AJ42" s="4"/>
      <c r="AK42" s="4"/>
      <c r="AL42" s="4"/>
      <c r="AM42" s="4"/>
    </row>
    <row r="43" spans="2:39" x14ac:dyDescent="0.35">
      <c r="W43" s="4"/>
      <c r="X43" s="4"/>
      <c r="Y43" s="4"/>
      <c r="Z43" s="4"/>
      <c r="AA43" s="4"/>
      <c r="AB43" s="4"/>
      <c r="AC43" s="4"/>
      <c r="AD43" s="4"/>
      <c r="AE43" s="4"/>
      <c r="AF43" s="4"/>
      <c r="AG43" s="4"/>
      <c r="AH43" s="4"/>
      <c r="AI43" s="4"/>
      <c r="AJ43" s="4"/>
      <c r="AK43" s="4"/>
      <c r="AL43" s="4"/>
      <c r="AM43" s="4"/>
    </row>
    <row r="44" spans="2:39" x14ac:dyDescent="0.35">
      <c r="W44" s="4"/>
      <c r="X44" s="4"/>
      <c r="Y44" s="4"/>
      <c r="Z44" s="4"/>
      <c r="AA44" s="4"/>
      <c r="AB44" s="4"/>
      <c r="AC44" s="4"/>
      <c r="AD44" s="4"/>
      <c r="AE44" s="4"/>
      <c r="AF44" s="4"/>
      <c r="AG44" s="4"/>
      <c r="AH44" s="4"/>
      <c r="AI44" s="4"/>
      <c r="AJ44" s="4"/>
      <c r="AK44" s="4"/>
      <c r="AL44" s="4"/>
      <c r="AM44" s="4"/>
    </row>
    <row r="45" spans="2:39" x14ac:dyDescent="0.35">
      <c r="W45" s="4"/>
      <c r="X45" s="4"/>
      <c r="Y45" s="4"/>
      <c r="Z45" s="4"/>
      <c r="AA45" s="4"/>
      <c r="AB45" s="4"/>
      <c r="AC45" s="4"/>
      <c r="AD45" s="4"/>
      <c r="AE45" s="4"/>
      <c r="AF45" s="4"/>
      <c r="AG45" s="4"/>
      <c r="AH45" s="4"/>
      <c r="AI45" s="4"/>
      <c r="AJ45" s="4"/>
      <c r="AK45" s="4"/>
      <c r="AL45" s="4"/>
      <c r="AM45" s="4"/>
    </row>
    <row r="46" spans="2:39" x14ac:dyDescent="0.35">
      <c r="W46" s="4"/>
      <c r="X46" s="4"/>
      <c r="Y46" s="4"/>
      <c r="Z46" s="4"/>
      <c r="AA46" s="4"/>
      <c r="AB46" s="4"/>
      <c r="AC46" s="4"/>
      <c r="AD46" s="4"/>
      <c r="AE46" s="4"/>
      <c r="AF46" s="4"/>
      <c r="AG46" s="4"/>
      <c r="AH46" s="4"/>
      <c r="AI46" s="4"/>
      <c r="AJ46" s="4"/>
      <c r="AK46" s="4"/>
      <c r="AL46" s="4"/>
      <c r="AM46" s="4"/>
    </row>
    <row r="47" spans="2:39" x14ac:dyDescent="0.35">
      <c r="W47" s="4"/>
      <c r="X47" s="4"/>
      <c r="Y47" s="4"/>
      <c r="Z47" s="4"/>
      <c r="AA47" s="4"/>
      <c r="AB47" s="4"/>
      <c r="AC47" s="4"/>
      <c r="AD47" s="4"/>
      <c r="AE47" s="4"/>
      <c r="AF47" s="4"/>
      <c r="AG47" s="4"/>
      <c r="AH47" s="4"/>
      <c r="AI47" s="4"/>
      <c r="AJ47" s="4"/>
      <c r="AK47" s="4"/>
      <c r="AL47" s="4"/>
      <c r="AM47" s="4"/>
    </row>
    <row r="58" spans="2:9" ht="15" hidden="1" thickBot="1" x14ac:dyDescent="0.4"/>
    <row r="59" spans="2:9" hidden="1" x14ac:dyDescent="0.35">
      <c r="B59" s="56" t="s">
        <v>31</v>
      </c>
      <c r="C59" s="57"/>
      <c r="D59" s="57"/>
      <c r="E59" s="57"/>
      <c r="F59" s="57"/>
      <c r="G59" s="57"/>
      <c r="H59" s="57"/>
      <c r="I59" s="58"/>
    </row>
    <row r="60" spans="2:9" hidden="1" x14ac:dyDescent="0.35">
      <c r="B60" s="5">
        <v>0</v>
      </c>
      <c r="C60" s="6">
        <v>0</v>
      </c>
      <c r="D60" s="6">
        <v>0</v>
      </c>
      <c r="E60" s="6">
        <v>0</v>
      </c>
      <c r="F60" s="6">
        <v>0</v>
      </c>
      <c r="G60" s="6">
        <v>0</v>
      </c>
      <c r="H60" s="6">
        <v>0</v>
      </c>
      <c r="I60" s="59">
        <v>0</v>
      </c>
    </row>
    <row r="61" spans="2:9" hidden="1" x14ac:dyDescent="0.35">
      <c r="B61" s="5">
        <f t="shared" ref="B61:I67" si="0">B12</f>
        <v>0</v>
      </c>
      <c r="C61" s="6">
        <f t="shared" si="0"/>
        <v>0</v>
      </c>
      <c r="D61" s="6">
        <f t="shared" si="0"/>
        <v>0</v>
      </c>
      <c r="E61" s="6">
        <f t="shared" si="0"/>
        <v>0</v>
      </c>
      <c r="F61" s="6">
        <f t="shared" si="0"/>
        <v>0</v>
      </c>
      <c r="G61" s="6">
        <f t="shared" si="0"/>
        <v>0</v>
      </c>
      <c r="H61" s="6">
        <f t="shared" si="0"/>
        <v>0</v>
      </c>
      <c r="I61" s="59">
        <f t="shared" si="0"/>
        <v>0</v>
      </c>
    </row>
    <row r="62" spans="2:9" hidden="1" x14ac:dyDescent="0.35">
      <c r="B62" s="5">
        <f t="shared" si="0"/>
        <v>0</v>
      </c>
      <c r="C62" s="6">
        <f t="shared" si="0"/>
        <v>0</v>
      </c>
      <c r="D62" s="6">
        <f t="shared" si="0"/>
        <v>0</v>
      </c>
      <c r="E62" s="6">
        <f t="shared" si="0"/>
        <v>0</v>
      </c>
      <c r="F62" s="6">
        <f t="shared" si="0"/>
        <v>0</v>
      </c>
      <c r="G62" s="6">
        <f t="shared" si="0"/>
        <v>0</v>
      </c>
      <c r="H62" s="6">
        <f t="shared" si="0"/>
        <v>0</v>
      </c>
      <c r="I62" s="59">
        <f t="shared" si="0"/>
        <v>0</v>
      </c>
    </row>
    <row r="63" spans="2:9" hidden="1" x14ac:dyDescent="0.35">
      <c r="B63" s="5">
        <f t="shared" si="0"/>
        <v>0</v>
      </c>
      <c r="C63" s="6">
        <f t="shared" si="0"/>
        <v>0</v>
      </c>
      <c r="D63" s="6">
        <f t="shared" si="0"/>
        <v>0</v>
      </c>
      <c r="E63" s="6">
        <f t="shared" si="0"/>
        <v>0</v>
      </c>
      <c r="F63" s="6">
        <f t="shared" si="0"/>
        <v>0</v>
      </c>
      <c r="G63" s="6">
        <f t="shared" si="0"/>
        <v>0</v>
      </c>
      <c r="H63" s="6">
        <f t="shared" si="0"/>
        <v>0</v>
      </c>
      <c r="I63" s="59">
        <f t="shared" si="0"/>
        <v>0</v>
      </c>
    </row>
    <row r="64" spans="2:9" hidden="1" x14ac:dyDescent="0.35">
      <c r="B64" s="5">
        <f t="shared" si="0"/>
        <v>0</v>
      </c>
      <c r="C64" s="6">
        <f t="shared" si="0"/>
        <v>0</v>
      </c>
      <c r="D64" s="6">
        <f t="shared" si="0"/>
        <v>0</v>
      </c>
      <c r="E64" s="6">
        <f t="shared" si="0"/>
        <v>0</v>
      </c>
      <c r="F64" s="6">
        <f t="shared" si="0"/>
        <v>0</v>
      </c>
      <c r="G64" s="6">
        <f t="shared" si="0"/>
        <v>0</v>
      </c>
      <c r="H64" s="6">
        <f t="shared" si="0"/>
        <v>0</v>
      </c>
      <c r="I64" s="59">
        <f t="shared" si="0"/>
        <v>0</v>
      </c>
    </row>
    <row r="65" spans="2:9" hidden="1" x14ac:dyDescent="0.35">
      <c r="B65" s="5">
        <f t="shared" si="0"/>
        <v>0</v>
      </c>
      <c r="C65" s="6">
        <f t="shared" si="0"/>
        <v>0</v>
      </c>
      <c r="D65" s="6">
        <f t="shared" si="0"/>
        <v>0</v>
      </c>
      <c r="E65" s="6">
        <f t="shared" si="0"/>
        <v>0</v>
      </c>
      <c r="F65" s="6">
        <f t="shared" si="0"/>
        <v>0</v>
      </c>
      <c r="G65" s="6">
        <f t="shared" si="0"/>
        <v>0</v>
      </c>
      <c r="H65" s="6">
        <f t="shared" si="0"/>
        <v>0</v>
      </c>
      <c r="I65" s="59">
        <f t="shared" si="0"/>
        <v>0</v>
      </c>
    </row>
    <row r="66" spans="2:9" hidden="1" x14ac:dyDescent="0.35">
      <c r="B66" s="5">
        <f t="shared" si="0"/>
        <v>0</v>
      </c>
      <c r="C66" s="6">
        <f t="shared" si="0"/>
        <v>0</v>
      </c>
      <c r="D66" s="6">
        <f t="shared" si="0"/>
        <v>0</v>
      </c>
      <c r="E66" s="6">
        <f t="shared" si="0"/>
        <v>0</v>
      </c>
      <c r="F66" s="6">
        <f t="shared" si="0"/>
        <v>0</v>
      </c>
      <c r="G66" s="6">
        <f t="shared" si="0"/>
        <v>0</v>
      </c>
      <c r="H66" s="6">
        <f t="shared" si="0"/>
        <v>0</v>
      </c>
      <c r="I66" s="59">
        <f t="shared" si="0"/>
        <v>0</v>
      </c>
    </row>
    <row r="67" spans="2:9" hidden="1" x14ac:dyDescent="0.35">
      <c r="B67" s="5">
        <f t="shared" si="0"/>
        <v>0</v>
      </c>
      <c r="C67" s="6">
        <f t="shared" si="0"/>
        <v>0</v>
      </c>
      <c r="D67" s="6">
        <f t="shared" si="0"/>
        <v>0</v>
      </c>
      <c r="E67" s="6">
        <f t="shared" si="0"/>
        <v>0</v>
      </c>
      <c r="F67" s="6">
        <f t="shared" si="0"/>
        <v>0</v>
      </c>
      <c r="G67" s="6">
        <f t="shared" si="0"/>
        <v>0</v>
      </c>
      <c r="H67" s="6">
        <f t="shared" si="0"/>
        <v>0</v>
      </c>
      <c r="I67" s="59">
        <f t="shared" si="0"/>
        <v>0</v>
      </c>
    </row>
    <row r="68" spans="2:9" hidden="1" x14ac:dyDescent="0.35">
      <c r="B68" s="5">
        <f t="shared" ref="B68:I81" si="1">B19</f>
        <v>0</v>
      </c>
      <c r="C68" s="6">
        <f t="shared" si="1"/>
        <v>0</v>
      </c>
      <c r="D68" s="6">
        <f t="shared" si="1"/>
        <v>0</v>
      </c>
      <c r="E68" s="6">
        <f t="shared" si="1"/>
        <v>0</v>
      </c>
      <c r="F68" s="6">
        <f t="shared" si="1"/>
        <v>0</v>
      </c>
      <c r="G68" s="6">
        <f t="shared" si="1"/>
        <v>0</v>
      </c>
      <c r="H68" s="6">
        <f t="shared" si="1"/>
        <v>0</v>
      </c>
      <c r="I68" s="59">
        <f t="shared" si="1"/>
        <v>0</v>
      </c>
    </row>
    <row r="69" spans="2:9" hidden="1" x14ac:dyDescent="0.35">
      <c r="B69" s="5">
        <f t="shared" si="1"/>
        <v>0</v>
      </c>
      <c r="C69" s="6">
        <f t="shared" si="1"/>
        <v>0</v>
      </c>
      <c r="D69" s="6">
        <f t="shared" si="1"/>
        <v>0</v>
      </c>
      <c r="E69" s="6">
        <f t="shared" si="1"/>
        <v>0</v>
      </c>
      <c r="F69" s="6">
        <f t="shared" si="1"/>
        <v>0</v>
      </c>
      <c r="G69" s="6">
        <f t="shared" si="1"/>
        <v>0</v>
      </c>
      <c r="H69" s="6">
        <f t="shared" si="1"/>
        <v>0</v>
      </c>
      <c r="I69" s="59">
        <f t="shared" si="1"/>
        <v>0</v>
      </c>
    </row>
    <row r="70" spans="2:9" hidden="1" x14ac:dyDescent="0.35">
      <c r="B70" s="5">
        <f t="shared" si="1"/>
        <v>0</v>
      </c>
      <c r="C70" s="6">
        <f t="shared" si="1"/>
        <v>0</v>
      </c>
      <c r="D70" s="6">
        <f t="shared" si="1"/>
        <v>0</v>
      </c>
      <c r="E70" s="6">
        <f t="shared" si="1"/>
        <v>0</v>
      </c>
      <c r="F70" s="6">
        <f t="shared" si="1"/>
        <v>0</v>
      </c>
      <c r="G70" s="6">
        <f t="shared" si="1"/>
        <v>0</v>
      </c>
      <c r="H70" s="6">
        <f t="shared" si="1"/>
        <v>0</v>
      </c>
      <c r="I70" s="59">
        <f t="shared" si="1"/>
        <v>0</v>
      </c>
    </row>
    <row r="71" spans="2:9" hidden="1" x14ac:dyDescent="0.35">
      <c r="B71" s="5">
        <f t="shared" si="1"/>
        <v>0</v>
      </c>
      <c r="C71" s="6">
        <f t="shared" si="1"/>
        <v>0</v>
      </c>
      <c r="D71" s="6">
        <f t="shared" si="1"/>
        <v>0</v>
      </c>
      <c r="E71" s="6">
        <f t="shared" si="1"/>
        <v>0</v>
      </c>
      <c r="F71" s="6">
        <f t="shared" si="1"/>
        <v>0</v>
      </c>
      <c r="G71" s="6">
        <f t="shared" si="1"/>
        <v>0</v>
      </c>
      <c r="H71" s="6">
        <f t="shared" si="1"/>
        <v>0</v>
      </c>
      <c r="I71" s="59">
        <f t="shared" si="1"/>
        <v>0</v>
      </c>
    </row>
    <row r="72" spans="2:9" hidden="1" x14ac:dyDescent="0.35">
      <c r="B72" s="5">
        <f t="shared" si="1"/>
        <v>0</v>
      </c>
      <c r="C72" s="6">
        <f t="shared" si="1"/>
        <v>0</v>
      </c>
      <c r="D72" s="6">
        <f t="shared" si="1"/>
        <v>0</v>
      </c>
      <c r="E72" s="6">
        <f t="shared" si="1"/>
        <v>0</v>
      </c>
      <c r="F72" s="6">
        <f t="shared" si="1"/>
        <v>0</v>
      </c>
      <c r="G72" s="6">
        <f t="shared" si="1"/>
        <v>0</v>
      </c>
      <c r="H72" s="6">
        <f t="shared" si="1"/>
        <v>0</v>
      </c>
      <c r="I72" s="59">
        <f t="shared" si="1"/>
        <v>0</v>
      </c>
    </row>
    <row r="73" spans="2:9" hidden="1" x14ac:dyDescent="0.35">
      <c r="B73" s="5">
        <f t="shared" si="1"/>
        <v>0</v>
      </c>
      <c r="C73" s="6">
        <f t="shared" si="1"/>
        <v>0</v>
      </c>
      <c r="D73" s="6">
        <f t="shared" si="1"/>
        <v>0</v>
      </c>
      <c r="E73" s="6">
        <f t="shared" si="1"/>
        <v>0</v>
      </c>
      <c r="F73" s="6">
        <f t="shared" si="1"/>
        <v>0</v>
      </c>
      <c r="G73" s="6">
        <f t="shared" si="1"/>
        <v>0</v>
      </c>
      <c r="H73" s="6">
        <f t="shared" si="1"/>
        <v>0</v>
      </c>
      <c r="I73" s="59">
        <f t="shared" si="1"/>
        <v>0</v>
      </c>
    </row>
    <row r="74" spans="2:9" hidden="1" x14ac:dyDescent="0.35">
      <c r="B74" s="5">
        <f t="shared" si="1"/>
        <v>0</v>
      </c>
      <c r="C74" s="6">
        <f t="shared" si="1"/>
        <v>0</v>
      </c>
      <c r="D74" s="6">
        <f t="shared" si="1"/>
        <v>0</v>
      </c>
      <c r="E74" s="6">
        <f t="shared" si="1"/>
        <v>0</v>
      </c>
      <c r="F74" s="6">
        <f t="shared" si="1"/>
        <v>0</v>
      </c>
      <c r="G74" s="6">
        <f t="shared" si="1"/>
        <v>0</v>
      </c>
      <c r="H74" s="6">
        <f t="shared" si="1"/>
        <v>0</v>
      </c>
      <c r="I74" s="59">
        <f t="shared" si="1"/>
        <v>0</v>
      </c>
    </row>
    <row r="75" spans="2:9" hidden="1" x14ac:dyDescent="0.35">
      <c r="B75" s="5">
        <f t="shared" si="1"/>
        <v>0</v>
      </c>
      <c r="C75" s="6">
        <f t="shared" si="1"/>
        <v>0</v>
      </c>
      <c r="D75" s="6">
        <f t="shared" si="1"/>
        <v>0</v>
      </c>
      <c r="E75" s="6">
        <f t="shared" si="1"/>
        <v>0</v>
      </c>
      <c r="F75" s="6">
        <f t="shared" si="1"/>
        <v>0</v>
      </c>
      <c r="G75" s="6">
        <f t="shared" si="1"/>
        <v>0</v>
      </c>
      <c r="H75" s="6">
        <f t="shared" si="1"/>
        <v>0</v>
      </c>
      <c r="I75" s="59">
        <f t="shared" si="1"/>
        <v>0</v>
      </c>
    </row>
    <row r="76" spans="2:9" hidden="1" x14ac:dyDescent="0.35">
      <c r="B76" s="5">
        <f t="shared" si="1"/>
        <v>0</v>
      </c>
      <c r="C76" s="6">
        <f t="shared" si="1"/>
        <v>0</v>
      </c>
      <c r="D76" s="6">
        <f t="shared" si="1"/>
        <v>0</v>
      </c>
      <c r="E76" s="6">
        <f t="shared" si="1"/>
        <v>0</v>
      </c>
      <c r="F76" s="6">
        <f t="shared" si="1"/>
        <v>0</v>
      </c>
      <c r="G76" s="6">
        <f t="shared" si="1"/>
        <v>0</v>
      </c>
      <c r="H76" s="6">
        <f t="shared" si="1"/>
        <v>0</v>
      </c>
      <c r="I76" s="59">
        <f t="shared" si="1"/>
        <v>0</v>
      </c>
    </row>
    <row r="77" spans="2:9" hidden="1" x14ac:dyDescent="0.35">
      <c r="B77" s="5">
        <f t="shared" si="1"/>
        <v>0</v>
      </c>
      <c r="C77" s="6">
        <f t="shared" si="1"/>
        <v>0</v>
      </c>
      <c r="D77" s="6">
        <f t="shared" si="1"/>
        <v>0</v>
      </c>
      <c r="E77" s="6">
        <f t="shared" si="1"/>
        <v>0</v>
      </c>
      <c r="F77" s="6">
        <f t="shared" si="1"/>
        <v>0</v>
      </c>
      <c r="G77" s="6">
        <f t="shared" si="1"/>
        <v>0</v>
      </c>
      <c r="H77" s="6">
        <f t="shared" si="1"/>
        <v>0</v>
      </c>
      <c r="I77" s="59">
        <f t="shared" si="1"/>
        <v>0</v>
      </c>
    </row>
    <row r="78" spans="2:9" hidden="1" x14ac:dyDescent="0.35">
      <c r="B78" s="5">
        <f t="shared" si="1"/>
        <v>0</v>
      </c>
      <c r="C78" s="6">
        <f t="shared" si="1"/>
        <v>0</v>
      </c>
      <c r="D78" s="6">
        <f t="shared" si="1"/>
        <v>0</v>
      </c>
      <c r="E78" s="6">
        <f t="shared" si="1"/>
        <v>0</v>
      </c>
      <c r="F78" s="6">
        <f t="shared" si="1"/>
        <v>0</v>
      </c>
      <c r="G78" s="6">
        <f t="shared" si="1"/>
        <v>0</v>
      </c>
      <c r="H78" s="6">
        <f t="shared" si="1"/>
        <v>0</v>
      </c>
      <c r="I78" s="59">
        <f t="shared" si="1"/>
        <v>0</v>
      </c>
    </row>
    <row r="79" spans="2:9" hidden="1" x14ac:dyDescent="0.35">
      <c r="B79" s="5">
        <f t="shared" si="1"/>
        <v>0</v>
      </c>
      <c r="C79" s="6">
        <f t="shared" si="1"/>
        <v>0</v>
      </c>
      <c r="D79" s="6">
        <f t="shared" si="1"/>
        <v>0</v>
      </c>
      <c r="E79" s="6">
        <f t="shared" si="1"/>
        <v>0</v>
      </c>
      <c r="F79" s="6">
        <f t="shared" si="1"/>
        <v>0</v>
      </c>
      <c r="G79" s="6">
        <f t="shared" si="1"/>
        <v>0</v>
      </c>
      <c r="H79" s="6">
        <f t="shared" si="1"/>
        <v>0</v>
      </c>
      <c r="I79" s="59">
        <f t="shared" si="1"/>
        <v>0</v>
      </c>
    </row>
    <row r="80" spans="2:9" hidden="1" x14ac:dyDescent="0.35">
      <c r="B80" s="5">
        <f t="shared" si="1"/>
        <v>0</v>
      </c>
      <c r="C80" s="6">
        <f t="shared" si="1"/>
        <v>0</v>
      </c>
      <c r="D80" s="6">
        <f t="shared" si="1"/>
        <v>0</v>
      </c>
      <c r="E80" s="6">
        <f t="shared" si="1"/>
        <v>0</v>
      </c>
      <c r="F80" s="6">
        <f t="shared" si="1"/>
        <v>0</v>
      </c>
      <c r="G80" s="6">
        <f t="shared" si="1"/>
        <v>0</v>
      </c>
      <c r="H80" s="6">
        <f t="shared" si="1"/>
        <v>0</v>
      </c>
      <c r="I80" s="59">
        <f t="shared" si="1"/>
        <v>0</v>
      </c>
    </row>
    <row r="81" spans="2:9" ht="15" hidden="1" thickBot="1" x14ac:dyDescent="0.4">
      <c r="B81" s="60">
        <f t="shared" si="1"/>
        <v>0</v>
      </c>
      <c r="C81" s="61">
        <f t="shared" si="1"/>
        <v>0</v>
      </c>
      <c r="D81" s="61">
        <f t="shared" si="1"/>
        <v>0</v>
      </c>
      <c r="E81" s="61">
        <f t="shared" si="1"/>
        <v>0</v>
      </c>
      <c r="F81" s="61">
        <f t="shared" si="1"/>
        <v>0</v>
      </c>
      <c r="G81" s="61">
        <f t="shared" si="1"/>
        <v>0</v>
      </c>
      <c r="H81" s="61">
        <f t="shared" si="1"/>
        <v>0</v>
      </c>
      <c r="I81" s="62">
        <f t="shared" si="1"/>
        <v>0</v>
      </c>
    </row>
    <row r="82" spans="2:9" hidden="1" x14ac:dyDescent="0.35"/>
    <row r="83" spans="2:9" hidden="1" x14ac:dyDescent="0.35"/>
    <row r="84" spans="2:9" hidden="1" x14ac:dyDescent="0.35"/>
  </sheetData>
  <sheetProtection password="EC12" sheet="1" objects="1" scenarios="1" selectLockedCells="1"/>
  <mergeCells count="1">
    <mergeCell ref="A2:J2"/>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9"/>
  <sheetViews>
    <sheetView showGridLines="0" showRowColHeaders="0" showZeros="0" topLeftCell="A16" zoomScale="80" zoomScaleNormal="80" workbookViewId="0">
      <selection activeCell="B5" sqref="B5"/>
    </sheetView>
  </sheetViews>
  <sheetFormatPr defaultColWidth="9.1796875" defaultRowHeight="14.5" x14ac:dyDescent="0.35"/>
  <cols>
    <col min="1" max="1" width="2.26953125" style="13" customWidth="1"/>
    <col min="2" max="2" width="53.54296875" style="13" customWidth="1"/>
    <col min="3" max="9" width="17.1796875" style="13" customWidth="1"/>
    <col min="10" max="10" width="6.54296875" style="13" hidden="1" customWidth="1"/>
    <col min="11" max="11" width="17.1796875" style="14" customWidth="1"/>
    <col min="12" max="12" width="10.7265625" style="13" customWidth="1"/>
    <col min="13" max="16" width="10.7265625" style="13" hidden="1" customWidth="1"/>
    <col min="17" max="17" width="9.1796875" style="13" hidden="1" customWidth="1"/>
    <col min="18" max="18" width="10.453125" style="13" hidden="1" customWidth="1"/>
    <col min="19" max="19" width="9.1796875" style="13" hidden="1" customWidth="1"/>
    <col min="20" max="16384" width="9.1796875" style="13"/>
  </cols>
  <sheetData>
    <row r="1" spans="2:20" ht="3" customHeight="1" x14ac:dyDescent="0.35">
      <c r="B1" s="26"/>
      <c r="C1" s="26"/>
      <c r="D1" s="26"/>
      <c r="E1" s="26"/>
      <c r="F1" s="26"/>
      <c r="G1" s="26"/>
      <c r="H1" s="26"/>
      <c r="I1" s="26"/>
    </row>
    <row r="2" spans="2:20" ht="58.5" customHeight="1" thickBot="1" x14ac:dyDescent="0.4">
      <c r="B2" s="152" t="s">
        <v>75</v>
      </c>
      <c r="C2" s="152"/>
      <c r="D2" s="152"/>
      <c r="E2" s="152"/>
      <c r="F2" s="152"/>
      <c r="G2" s="152"/>
      <c r="H2" s="152"/>
      <c r="I2" s="152"/>
      <c r="J2" s="152"/>
      <c r="K2" s="152"/>
    </row>
    <row r="3" spans="2:20" s="8" customFormat="1" ht="21.5" thickBot="1" x14ac:dyDescent="0.55000000000000004">
      <c r="C3" s="17"/>
      <c r="D3" s="111" t="s">
        <v>12</v>
      </c>
      <c r="E3" s="111" t="s">
        <v>13</v>
      </c>
      <c r="F3" s="111" t="s">
        <v>14</v>
      </c>
      <c r="G3" s="111" t="s">
        <v>5</v>
      </c>
      <c r="H3" s="111" t="s">
        <v>6</v>
      </c>
      <c r="I3" s="111" t="s">
        <v>7</v>
      </c>
      <c r="J3" s="144"/>
      <c r="K3" s="20" t="s">
        <v>4</v>
      </c>
    </row>
    <row r="4" spans="2:20" s="9" customFormat="1" ht="21" x14ac:dyDescent="0.5">
      <c r="B4" s="8" t="s">
        <v>18</v>
      </c>
      <c r="C4" s="112" t="s">
        <v>22</v>
      </c>
      <c r="D4" s="139" t="s">
        <v>11</v>
      </c>
      <c r="E4" s="139" t="s">
        <v>11</v>
      </c>
      <c r="F4" s="139" t="s">
        <v>15</v>
      </c>
      <c r="G4" s="139" t="s">
        <v>11</v>
      </c>
      <c r="H4" s="139" t="s">
        <v>11</v>
      </c>
      <c r="I4" s="139" t="s">
        <v>11</v>
      </c>
      <c r="J4" s="19"/>
      <c r="K4" s="140" t="s">
        <v>10</v>
      </c>
      <c r="M4" s="9" t="s">
        <v>12</v>
      </c>
      <c r="N4" s="9" t="s">
        <v>13</v>
      </c>
      <c r="O4" s="9" t="s">
        <v>14</v>
      </c>
      <c r="P4" s="9" t="s">
        <v>5</v>
      </c>
      <c r="Q4" s="9" t="s">
        <v>6</v>
      </c>
      <c r="R4" s="9" t="str">
        <f>I3</f>
        <v>Mg</v>
      </c>
      <c r="S4" s="9" t="str">
        <f>K3</f>
        <v>DCAD</v>
      </c>
    </row>
    <row r="5" spans="2:20" s="9" customFormat="1" ht="21" customHeight="1" x14ac:dyDescent="0.5">
      <c r="B5" s="15" t="s">
        <v>31</v>
      </c>
      <c r="C5" s="136">
        <v>1</v>
      </c>
      <c r="D5" s="116">
        <f>IF($B5="",0,VLOOKUP($B5,'Ingredients input sheet'!$B$59:$I$81,2,FALSE))</f>
        <v>0</v>
      </c>
      <c r="E5" s="117">
        <f>IF($B5="",0,VLOOKUP($B5,'Ingredients input sheet'!$B$59:$I$81,3,FALSE))</f>
        <v>0</v>
      </c>
      <c r="F5" s="117">
        <f>IF($B5="",0,VLOOKUP($B5,'Ingredients input sheet'!$B$59:$I$81,4,FALSE))</f>
        <v>0</v>
      </c>
      <c r="G5" s="118">
        <f>IF($B5="",0,VLOOKUP($B5,'Ingredients input sheet'!$B$59:$I$81,5,FALSE))</f>
        <v>0</v>
      </c>
      <c r="H5" s="118">
        <f>IF($B5="",0,VLOOKUP($B5,'Ingredients input sheet'!$B$59:$I$81,6,FALSE))</f>
        <v>0</v>
      </c>
      <c r="I5" s="118">
        <f>IF($B5="",0,VLOOKUP($B5,'Ingredients input sheet'!$B$59:$I$81,7,FALSE))</f>
        <v>0</v>
      </c>
      <c r="J5" s="118"/>
      <c r="K5" s="145">
        <f>IF($B5="",0,VLOOKUP($B5,'Ingredients input sheet'!$B$59:$I$81,8,FALSE))</f>
        <v>0</v>
      </c>
      <c r="L5" s="29"/>
      <c r="M5" s="30">
        <f t="shared" ref="M5:M14" si="0">(D5*($C5/$C$20))</f>
        <v>0</v>
      </c>
      <c r="N5" s="30">
        <f t="shared" ref="N5:N14" si="1">(E5*($C5/$C$20))</f>
        <v>0</v>
      </c>
      <c r="O5" s="30">
        <f t="shared" ref="O5:O14" si="2">(F5*($C5/$C$20))</f>
        <v>0</v>
      </c>
      <c r="P5" s="30">
        <f t="shared" ref="P5:P14" si="3">(G5*($C5/$C$20))</f>
        <v>0</v>
      </c>
      <c r="Q5" s="30">
        <f t="shared" ref="Q5:Q14" si="4">(H5*($C5/$C$20))</f>
        <v>0</v>
      </c>
      <c r="R5" s="30">
        <f t="shared" ref="R5:R14" si="5">(I5*($C5/$C$20))</f>
        <v>0</v>
      </c>
      <c r="S5" s="30">
        <f t="shared" ref="S5:S14" si="6">(K5*($C5/$C$20))</f>
        <v>0</v>
      </c>
      <c r="T5" s="30"/>
    </row>
    <row r="6" spans="2:20" s="9" customFormat="1" ht="21" customHeight="1" x14ac:dyDescent="0.5">
      <c r="B6" s="15" t="s">
        <v>31</v>
      </c>
      <c r="C6" s="137">
        <v>0</v>
      </c>
      <c r="D6" s="116">
        <f>IF($B6="",0,VLOOKUP($B6,'Ingredients input sheet'!$B$59:$I$81,2,FALSE))</f>
        <v>0</v>
      </c>
      <c r="E6" s="117">
        <f>IF($B6="",0,VLOOKUP($B6,'Ingredients input sheet'!$B$59:$I$81,3,FALSE))</f>
        <v>0</v>
      </c>
      <c r="F6" s="117">
        <f>IF($B6="",0,VLOOKUP($B6,'Ingredients input sheet'!$B$59:$I$81,4,FALSE))</f>
        <v>0</v>
      </c>
      <c r="G6" s="118">
        <f>IF($B6="",0,VLOOKUP($B6,'Ingredients input sheet'!$B$59:$I$81,5,FALSE))</f>
        <v>0</v>
      </c>
      <c r="H6" s="118">
        <f>IF($B6="",0,VLOOKUP($B6,'Ingredients input sheet'!$B$59:$I$81,6,FALSE))</f>
        <v>0</v>
      </c>
      <c r="I6" s="118">
        <f>IF($B6="",0,VLOOKUP($B6,'Ingredients input sheet'!$B$59:$I$81,7,FALSE))</f>
        <v>0</v>
      </c>
      <c r="J6" s="118"/>
      <c r="K6" s="145">
        <f>IF($B6="",0,VLOOKUP($B6,'Ingredients input sheet'!$B$59:$I$81,8,FALSE))</f>
        <v>0</v>
      </c>
      <c r="L6" s="29"/>
      <c r="M6" s="30">
        <f t="shared" si="0"/>
        <v>0</v>
      </c>
      <c r="N6" s="30">
        <f t="shared" si="1"/>
        <v>0</v>
      </c>
      <c r="O6" s="30">
        <f t="shared" si="2"/>
        <v>0</v>
      </c>
      <c r="P6" s="30">
        <f t="shared" si="3"/>
        <v>0</v>
      </c>
      <c r="Q6" s="30">
        <f t="shared" si="4"/>
        <v>0</v>
      </c>
      <c r="R6" s="30">
        <f t="shared" si="5"/>
        <v>0</v>
      </c>
      <c r="S6" s="30">
        <f t="shared" si="6"/>
        <v>0</v>
      </c>
      <c r="T6" s="29"/>
    </row>
    <row r="7" spans="2:20" s="9" customFormat="1" ht="21" customHeight="1" x14ac:dyDescent="0.5">
      <c r="B7" s="15" t="s">
        <v>31</v>
      </c>
      <c r="C7" s="136">
        <v>0</v>
      </c>
      <c r="D7" s="116">
        <f>IF($B7="",0,VLOOKUP($B7,'Ingredients input sheet'!$B$59:$I$81,2,FALSE))</f>
        <v>0</v>
      </c>
      <c r="E7" s="117">
        <f>IF($B7="",0,VLOOKUP($B7,'Ingredients input sheet'!$B$59:$I$81,3,FALSE))</f>
        <v>0</v>
      </c>
      <c r="F7" s="117">
        <f>IF($B7="",0,VLOOKUP($B7,'Ingredients input sheet'!$B$59:$I$81,4,FALSE))</f>
        <v>0</v>
      </c>
      <c r="G7" s="118">
        <f>IF($B7="",0,VLOOKUP($B7,'Ingredients input sheet'!$B$59:$I$81,5,FALSE))</f>
        <v>0</v>
      </c>
      <c r="H7" s="118">
        <f>IF($B7="",0,VLOOKUP($B7,'Ingredients input sheet'!$B$59:$I$81,6,FALSE))</f>
        <v>0</v>
      </c>
      <c r="I7" s="118">
        <f>IF($B7="",0,VLOOKUP($B7,'Ingredients input sheet'!$B$59:$I$81,7,FALSE))</f>
        <v>0</v>
      </c>
      <c r="J7" s="118"/>
      <c r="K7" s="145">
        <f>IF($B7="",0,VLOOKUP($B7,'Ingredients input sheet'!$B$59:$I$81,8,FALSE))</f>
        <v>0</v>
      </c>
      <c r="L7" s="29"/>
      <c r="M7" s="30">
        <f t="shared" si="0"/>
        <v>0</v>
      </c>
      <c r="N7" s="30">
        <f t="shared" si="1"/>
        <v>0</v>
      </c>
      <c r="O7" s="30">
        <f t="shared" si="2"/>
        <v>0</v>
      </c>
      <c r="P7" s="30">
        <f t="shared" si="3"/>
        <v>0</v>
      </c>
      <c r="Q7" s="30">
        <f t="shared" si="4"/>
        <v>0</v>
      </c>
      <c r="R7" s="30">
        <f t="shared" si="5"/>
        <v>0</v>
      </c>
      <c r="S7" s="30">
        <f t="shared" si="6"/>
        <v>0</v>
      </c>
      <c r="T7" s="29"/>
    </row>
    <row r="8" spans="2:20" s="9" customFormat="1" ht="21" customHeight="1" x14ac:dyDescent="0.5">
      <c r="B8" s="15" t="s">
        <v>31</v>
      </c>
      <c r="C8" s="136">
        <v>0</v>
      </c>
      <c r="D8" s="116">
        <f>IF($B8="",0,VLOOKUP($B8,'Ingredients input sheet'!$B$59:$I$81,2,FALSE))</f>
        <v>0</v>
      </c>
      <c r="E8" s="117">
        <f>IF($B8="",0,VLOOKUP($B8,'Ingredients input sheet'!$B$59:$I$81,3,FALSE))</f>
        <v>0</v>
      </c>
      <c r="F8" s="117">
        <f>IF($B8="",0,VLOOKUP($B8,'Ingredients input sheet'!$B$59:$I$81,4,FALSE))</f>
        <v>0</v>
      </c>
      <c r="G8" s="118">
        <f>IF($B8="",0,VLOOKUP($B8,'Ingredients input sheet'!$B$59:$I$81,5,FALSE))</f>
        <v>0</v>
      </c>
      <c r="H8" s="118">
        <f>IF($B8="",0,VLOOKUP($B8,'Ingredients input sheet'!$B$59:$I$81,6,FALSE))</f>
        <v>0</v>
      </c>
      <c r="I8" s="118">
        <f>IF($B8="",0,VLOOKUP($B8,'Ingredients input sheet'!$B$59:$I$81,7,FALSE))</f>
        <v>0</v>
      </c>
      <c r="J8" s="118"/>
      <c r="K8" s="145">
        <f>IF($B8="",0,VLOOKUP($B8,'Ingredients input sheet'!$B$59:$I$81,8,FALSE))</f>
        <v>0</v>
      </c>
      <c r="L8" s="29"/>
      <c r="M8" s="30">
        <f t="shared" si="0"/>
        <v>0</v>
      </c>
      <c r="N8" s="30">
        <f t="shared" si="1"/>
        <v>0</v>
      </c>
      <c r="O8" s="30">
        <f t="shared" si="2"/>
        <v>0</v>
      </c>
      <c r="P8" s="30">
        <f t="shared" si="3"/>
        <v>0</v>
      </c>
      <c r="Q8" s="30">
        <f t="shared" si="4"/>
        <v>0</v>
      </c>
      <c r="R8" s="30">
        <f t="shared" si="5"/>
        <v>0</v>
      </c>
      <c r="S8" s="30">
        <f t="shared" si="6"/>
        <v>0</v>
      </c>
      <c r="T8" s="29"/>
    </row>
    <row r="9" spans="2:20" s="9" customFormat="1" ht="21" customHeight="1" x14ac:dyDescent="0.5">
      <c r="B9" s="15" t="s">
        <v>31</v>
      </c>
      <c r="C9" s="136"/>
      <c r="D9" s="116">
        <f>IF($B9="",0,VLOOKUP($B9,'Ingredients input sheet'!$B$59:$I$81,2,FALSE))</f>
        <v>0</v>
      </c>
      <c r="E9" s="117">
        <f>IF($B9="",0,VLOOKUP($B9,'Ingredients input sheet'!$B$59:$I$81,3,FALSE))</f>
        <v>0</v>
      </c>
      <c r="F9" s="117">
        <f>IF($B9="",0,VLOOKUP($B9,'Ingredients input sheet'!$B$59:$I$81,4,FALSE))</f>
        <v>0</v>
      </c>
      <c r="G9" s="118">
        <f>IF($B9="",0,VLOOKUP($B9,'Ingredients input sheet'!$B$59:$I$81,5,FALSE))</f>
        <v>0</v>
      </c>
      <c r="H9" s="118">
        <f>IF($B9="",0,VLOOKUP($B9,'Ingredients input sheet'!$B$59:$I$81,6,FALSE))</f>
        <v>0</v>
      </c>
      <c r="I9" s="118">
        <f>IF($B9="",0,VLOOKUP($B9,'Ingredients input sheet'!$B$59:$I$81,7,FALSE))</f>
        <v>0</v>
      </c>
      <c r="J9" s="118"/>
      <c r="K9" s="145">
        <f>IF($B9="",0,VLOOKUP($B9,'Ingredients input sheet'!$B$59:$I$81,8,FALSE))</f>
        <v>0</v>
      </c>
      <c r="L9" s="29"/>
      <c r="M9" s="30">
        <f t="shared" si="0"/>
        <v>0</v>
      </c>
      <c r="N9" s="30">
        <f t="shared" si="1"/>
        <v>0</v>
      </c>
      <c r="O9" s="30">
        <f t="shared" si="2"/>
        <v>0</v>
      </c>
      <c r="P9" s="30">
        <f t="shared" si="3"/>
        <v>0</v>
      </c>
      <c r="Q9" s="30">
        <f t="shared" si="4"/>
        <v>0</v>
      </c>
      <c r="R9" s="30">
        <f t="shared" si="5"/>
        <v>0</v>
      </c>
      <c r="S9" s="30">
        <f t="shared" si="6"/>
        <v>0</v>
      </c>
      <c r="T9" s="29"/>
    </row>
    <row r="10" spans="2:20" s="9" customFormat="1" ht="21" customHeight="1" x14ac:dyDescent="0.5">
      <c r="B10" s="15" t="s">
        <v>31</v>
      </c>
      <c r="C10" s="136">
        <v>0</v>
      </c>
      <c r="D10" s="116">
        <f>IF($B10="",0,VLOOKUP($B10,'Ingredients input sheet'!$B$59:$I$81,2,FALSE))</f>
        <v>0</v>
      </c>
      <c r="E10" s="117">
        <f>IF($B10="",0,VLOOKUP($B10,'Ingredients input sheet'!$B$59:$I$81,3,FALSE))</f>
        <v>0</v>
      </c>
      <c r="F10" s="117">
        <f>IF($B10="",0,VLOOKUP($B10,'Ingredients input sheet'!$B$59:$I$81,4,FALSE))</f>
        <v>0</v>
      </c>
      <c r="G10" s="118">
        <f>IF($B10="",0,VLOOKUP($B10,'Ingredients input sheet'!$B$59:$I$81,5,FALSE))</f>
        <v>0</v>
      </c>
      <c r="H10" s="118">
        <f>IF($B10="",0,VLOOKUP($B10,'Ingredients input sheet'!$B$59:$I$81,6,FALSE))</f>
        <v>0</v>
      </c>
      <c r="I10" s="118">
        <f>IF($B10="",0,VLOOKUP($B10,'Ingredients input sheet'!$B$59:$I$81,7,FALSE))</f>
        <v>0</v>
      </c>
      <c r="J10" s="118"/>
      <c r="K10" s="145">
        <f>IF($B10="",0,VLOOKUP($B10,'Ingredients input sheet'!$B$59:$I$81,8,FALSE))</f>
        <v>0</v>
      </c>
      <c r="L10" s="29"/>
      <c r="M10" s="30">
        <f t="shared" si="0"/>
        <v>0</v>
      </c>
      <c r="N10" s="30">
        <f t="shared" si="1"/>
        <v>0</v>
      </c>
      <c r="O10" s="30">
        <f t="shared" si="2"/>
        <v>0</v>
      </c>
      <c r="P10" s="30">
        <f t="shared" si="3"/>
        <v>0</v>
      </c>
      <c r="Q10" s="30">
        <f t="shared" si="4"/>
        <v>0</v>
      </c>
      <c r="R10" s="30">
        <f t="shared" si="5"/>
        <v>0</v>
      </c>
      <c r="S10" s="30">
        <f t="shared" si="6"/>
        <v>0</v>
      </c>
      <c r="T10" s="29"/>
    </row>
    <row r="11" spans="2:20" s="9" customFormat="1" ht="21" customHeight="1" x14ac:dyDescent="0.5">
      <c r="B11" s="15" t="s">
        <v>31</v>
      </c>
      <c r="C11" s="136">
        <v>0</v>
      </c>
      <c r="D11" s="116">
        <f>IF($B11="",0,VLOOKUP($B11,'Ingredients input sheet'!$B$59:$I$81,2,FALSE))</f>
        <v>0</v>
      </c>
      <c r="E11" s="117">
        <f>IF($B11="",0,VLOOKUP($B11,'Ingredients input sheet'!$B$59:$I$81,3,FALSE))</f>
        <v>0</v>
      </c>
      <c r="F11" s="117">
        <f>IF($B11="",0,VLOOKUP($B11,'Ingredients input sheet'!$B$59:$I$81,4,FALSE))</f>
        <v>0</v>
      </c>
      <c r="G11" s="118">
        <f>IF($B11="",0,VLOOKUP($B11,'Ingredients input sheet'!$B$59:$I$81,5,FALSE))</f>
        <v>0</v>
      </c>
      <c r="H11" s="118">
        <f>IF($B11="",0,VLOOKUP($B11,'Ingredients input sheet'!$B$59:$I$81,6,FALSE))</f>
        <v>0</v>
      </c>
      <c r="I11" s="118">
        <f>IF($B11="",0,VLOOKUP($B11,'Ingredients input sheet'!$B$59:$I$81,7,FALSE))</f>
        <v>0</v>
      </c>
      <c r="J11" s="118"/>
      <c r="K11" s="145">
        <f>IF($B11="",0,VLOOKUP($B11,'Ingredients input sheet'!$B$59:$I$81,8,FALSE))</f>
        <v>0</v>
      </c>
      <c r="L11" s="29"/>
      <c r="M11" s="30">
        <f t="shared" si="0"/>
        <v>0</v>
      </c>
      <c r="N11" s="30">
        <f t="shared" si="1"/>
        <v>0</v>
      </c>
      <c r="O11" s="30">
        <f t="shared" si="2"/>
        <v>0</v>
      </c>
      <c r="P11" s="30">
        <f t="shared" si="3"/>
        <v>0</v>
      </c>
      <c r="Q11" s="30">
        <f t="shared" si="4"/>
        <v>0</v>
      </c>
      <c r="R11" s="30">
        <f t="shared" si="5"/>
        <v>0</v>
      </c>
      <c r="S11" s="30">
        <f t="shared" si="6"/>
        <v>0</v>
      </c>
      <c r="T11" s="29"/>
    </row>
    <row r="12" spans="2:20" s="9" customFormat="1" ht="21" customHeight="1" x14ac:dyDescent="0.5">
      <c r="B12" s="15" t="s">
        <v>31</v>
      </c>
      <c r="C12" s="136">
        <v>0</v>
      </c>
      <c r="D12" s="116">
        <f>IF($B12="",0,VLOOKUP($B12,'Ingredients input sheet'!$B$59:$I$81,2,FALSE))</f>
        <v>0</v>
      </c>
      <c r="E12" s="117">
        <f>IF($B12="",0,VLOOKUP($B12,'Ingredients input sheet'!$B$59:$I$81,3,FALSE))</f>
        <v>0</v>
      </c>
      <c r="F12" s="117">
        <f>IF($B12="",0,VLOOKUP($B12,'Ingredients input sheet'!$B$59:$I$81,4,FALSE))</f>
        <v>0</v>
      </c>
      <c r="G12" s="118">
        <f>IF($B12="",0,VLOOKUP($B12,'Ingredients input sheet'!$B$59:$I$81,5,FALSE))</f>
        <v>0</v>
      </c>
      <c r="H12" s="118">
        <f>IF($B12="",0,VLOOKUP($B12,'Ingredients input sheet'!$B$59:$I$81,6,FALSE))</f>
        <v>0</v>
      </c>
      <c r="I12" s="118">
        <f>IF($B12="",0,VLOOKUP($B12,'Ingredients input sheet'!$B$59:$I$81,7,FALSE))</f>
        <v>0</v>
      </c>
      <c r="J12" s="118"/>
      <c r="K12" s="145">
        <f>IF($B12="",0,VLOOKUP($B12,'Ingredients input sheet'!$B$59:$I$81,8,FALSE))</f>
        <v>0</v>
      </c>
      <c r="L12" s="29"/>
      <c r="M12" s="30">
        <f t="shared" si="0"/>
        <v>0</v>
      </c>
      <c r="N12" s="30">
        <f t="shared" si="1"/>
        <v>0</v>
      </c>
      <c r="O12" s="30">
        <f t="shared" si="2"/>
        <v>0</v>
      </c>
      <c r="P12" s="30">
        <f t="shared" si="3"/>
        <v>0</v>
      </c>
      <c r="Q12" s="30">
        <f t="shared" si="4"/>
        <v>0</v>
      </c>
      <c r="R12" s="30">
        <f t="shared" si="5"/>
        <v>0</v>
      </c>
      <c r="S12" s="30">
        <f t="shared" si="6"/>
        <v>0</v>
      </c>
      <c r="T12" s="29"/>
    </row>
    <row r="13" spans="2:20" s="9" customFormat="1" ht="21" customHeight="1" x14ac:dyDescent="0.5">
      <c r="B13" s="15" t="s">
        <v>31</v>
      </c>
      <c r="C13" s="136">
        <v>0</v>
      </c>
      <c r="D13" s="116">
        <f>IF($B13="",0,VLOOKUP($B13,'Ingredients input sheet'!$B$59:$I$81,2,FALSE))</f>
        <v>0</v>
      </c>
      <c r="E13" s="117">
        <f>IF($B13="",0,VLOOKUP($B13,'Ingredients input sheet'!$B$59:$I$81,3,FALSE))</f>
        <v>0</v>
      </c>
      <c r="F13" s="117">
        <f>IF($B13="",0,VLOOKUP($B13,'Ingredients input sheet'!$B$59:$I$81,4,FALSE))</f>
        <v>0</v>
      </c>
      <c r="G13" s="118">
        <f>IF($B13="",0,VLOOKUP($B13,'Ingredients input sheet'!$B$59:$I$81,5,FALSE))</f>
        <v>0</v>
      </c>
      <c r="H13" s="118">
        <f>IF($B13="",0,VLOOKUP($B13,'Ingredients input sheet'!$B$59:$I$81,6,FALSE))</f>
        <v>0</v>
      </c>
      <c r="I13" s="118">
        <f>IF($B13="",0,VLOOKUP($B13,'Ingredients input sheet'!$B$59:$I$81,7,FALSE))</f>
        <v>0</v>
      </c>
      <c r="J13" s="118"/>
      <c r="K13" s="145">
        <f>IF($B13="",0,VLOOKUP($B13,'Ingredients input sheet'!$B$59:$I$81,8,FALSE))</f>
        <v>0</v>
      </c>
      <c r="L13" s="29"/>
      <c r="M13" s="30">
        <f t="shared" si="0"/>
        <v>0</v>
      </c>
      <c r="N13" s="30">
        <f t="shared" si="1"/>
        <v>0</v>
      </c>
      <c r="O13" s="30">
        <f t="shared" si="2"/>
        <v>0</v>
      </c>
      <c r="P13" s="30">
        <f t="shared" si="3"/>
        <v>0</v>
      </c>
      <c r="Q13" s="30">
        <f t="shared" si="4"/>
        <v>0</v>
      </c>
      <c r="R13" s="30">
        <f t="shared" si="5"/>
        <v>0</v>
      </c>
      <c r="S13" s="30">
        <f t="shared" si="6"/>
        <v>0</v>
      </c>
      <c r="T13" s="29"/>
    </row>
    <row r="14" spans="2:20" s="9" customFormat="1" ht="21" customHeight="1" thickBot="1" x14ac:dyDescent="0.55000000000000004">
      <c r="B14" s="15" t="s">
        <v>31</v>
      </c>
      <c r="C14" s="138">
        <v>0</v>
      </c>
      <c r="D14" s="119">
        <f>IF($B14="",0,VLOOKUP($B14,'Ingredients input sheet'!$B$59:$I$81,2,FALSE))</f>
        <v>0</v>
      </c>
      <c r="E14" s="120">
        <f>IF($B14="",0,VLOOKUP($B14,'Ingredients input sheet'!$B$59:$I$81,3,FALSE))</f>
        <v>0</v>
      </c>
      <c r="F14" s="120">
        <f>IF($B14="",0,VLOOKUP($B14,'Ingredients input sheet'!$B$59:$I$81,4,FALSE))</f>
        <v>0</v>
      </c>
      <c r="G14" s="121">
        <f>IF($B14="",0,VLOOKUP($B14,'Ingredients input sheet'!$B$59:$I$81,5,FALSE))</f>
        <v>0</v>
      </c>
      <c r="H14" s="121">
        <f>IF($B14="",0,VLOOKUP($B14,'Ingredients input sheet'!$B$59:$I$81,6,FALSE))</f>
        <v>0</v>
      </c>
      <c r="I14" s="121">
        <f>IF($B14="",0,VLOOKUP($B14,'Ingredients input sheet'!$B$59:$I$81,7,FALSE))</f>
        <v>0</v>
      </c>
      <c r="J14" s="121"/>
      <c r="K14" s="146">
        <f>IF($B14="",0,VLOOKUP($B14,'Ingredients input sheet'!$B$59:$I$81,8,FALSE))</f>
        <v>0</v>
      </c>
      <c r="L14" s="29"/>
      <c r="M14" s="30">
        <f t="shared" si="0"/>
        <v>0</v>
      </c>
      <c r="N14" s="30">
        <f t="shared" si="1"/>
        <v>0</v>
      </c>
      <c r="O14" s="30">
        <f t="shared" si="2"/>
        <v>0</v>
      </c>
      <c r="P14" s="30">
        <f t="shared" si="3"/>
        <v>0</v>
      </c>
      <c r="Q14" s="30">
        <f t="shared" si="4"/>
        <v>0</v>
      </c>
      <c r="R14" s="30">
        <f t="shared" si="5"/>
        <v>0</v>
      </c>
      <c r="S14" s="30">
        <f t="shared" si="6"/>
        <v>0</v>
      </c>
      <c r="T14" s="29"/>
    </row>
    <row r="15" spans="2:20" s="9" customFormat="1" ht="21.5" thickBot="1" x14ac:dyDescent="0.55000000000000004">
      <c r="B15" s="160" t="s">
        <v>20</v>
      </c>
      <c r="C15" s="161"/>
      <c r="D15" s="141">
        <f t="shared" ref="D15:I15" si="7">M15</f>
        <v>0</v>
      </c>
      <c r="E15" s="141">
        <f t="shared" si="7"/>
        <v>0</v>
      </c>
      <c r="F15" s="141">
        <f t="shared" si="7"/>
        <v>0</v>
      </c>
      <c r="G15" s="141">
        <f t="shared" si="7"/>
        <v>0</v>
      </c>
      <c r="H15" s="141">
        <f t="shared" si="7"/>
        <v>0</v>
      </c>
      <c r="I15" s="142">
        <f t="shared" si="7"/>
        <v>0</v>
      </c>
      <c r="J15" s="31"/>
      <c r="K15" s="143">
        <f>S15</f>
        <v>0</v>
      </c>
      <c r="L15" s="33"/>
      <c r="M15" s="29">
        <f t="shared" ref="M15:S15" si="8">SUM(M5:M14)</f>
        <v>0</v>
      </c>
      <c r="N15" s="29">
        <f t="shared" si="8"/>
        <v>0</v>
      </c>
      <c r="O15" s="29">
        <f t="shared" si="8"/>
        <v>0</v>
      </c>
      <c r="P15" s="29">
        <f t="shared" si="8"/>
        <v>0</v>
      </c>
      <c r="Q15" s="29">
        <f t="shared" si="8"/>
        <v>0</v>
      </c>
      <c r="R15" s="29">
        <f t="shared" si="8"/>
        <v>0</v>
      </c>
      <c r="S15" s="29">
        <f t="shared" si="8"/>
        <v>0</v>
      </c>
      <c r="T15" s="29"/>
    </row>
    <row r="16" spans="2:20" s="9" customFormat="1" ht="7.5" customHeight="1" x14ac:dyDescent="0.5">
      <c r="B16" s="10"/>
      <c r="C16" s="18"/>
      <c r="D16" s="34"/>
      <c r="E16" s="34"/>
      <c r="F16" s="34"/>
      <c r="G16" s="34"/>
      <c r="H16" s="34"/>
      <c r="I16" s="34"/>
      <c r="J16" s="31"/>
      <c r="K16" s="35"/>
      <c r="L16" s="33"/>
      <c r="M16" s="29"/>
      <c r="N16" s="29"/>
      <c r="O16" s="29"/>
      <c r="P16" s="29"/>
      <c r="Q16" s="29"/>
      <c r="R16" s="29"/>
      <c r="S16" s="29"/>
      <c r="T16" s="29"/>
    </row>
    <row r="17" spans="1:20" s="9" customFormat="1" ht="6" customHeight="1" x14ac:dyDescent="0.5">
      <c r="B17" s="27"/>
      <c r="C17" s="18"/>
      <c r="D17" s="34"/>
      <c r="E17" s="34"/>
      <c r="F17" s="107" t="s">
        <v>55</v>
      </c>
      <c r="G17" s="34"/>
      <c r="H17" s="34"/>
      <c r="I17" s="34"/>
      <c r="J17" s="36"/>
      <c r="K17" s="110">
        <f>S16</f>
        <v>0</v>
      </c>
      <c r="L17" s="33"/>
      <c r="M17" s="29"/>
      <c r="N17" s="29"/>
      <c r="O17" s="29"/>
      <c r="P17" s="29"/>
      <c r="Q17" s="29"/>
      <c r="R17" s="29"/>
      <c r="S17" s="29"/>
      <c r="T17" s="29"/>
    </row>
    <row r="18" spans="1:20" s="9" customFormat="1" ht="7.5" customHeight="1" thickBot="1" x14ac:dyDescent="0.55000000000000004">
      <c r="B18" s="10"/>
      <c r="C18" s="18"/>
      <c r="D18" s="34"/>
      <c r="E18" s="34"/>
      <c r="F18" s="34"/>
      <c r="G18" s="34"/>
      <c r="H18" s="34"/>
      <c r="I18" s="34"/>
      <c r="J18" s="36"/>
      <c r="K18" s="31"/>
      <c r="L18" s="33"/>
      <c r="M18" s="29"/>
      <c r="N18" s="29"/>
      <c r="O18" s="29"/>
      <c r="P18" s="29"/>
      <c r="Q18" s="29"/>
      <c r="R18" s="29"/>
      <c r="S18" s="29"/>
      <c r="T18" s="29"/>
    </row>
    <row r="19" spans="1:20" s="9" customFormat="1" ht="21" x14ac:dyDescent="0.5">
      <c r="B19" s="10" t="s">
        <v>23</v>
      </c>
      <c r="C19" s="24" t="s">
        <v>22</v>
      </c>
      <c r="D19" s="37" t="s">
        <v>21</v>
      </c>
      <c r="E19" s="38" t="s">
        <v>21</v>
      </c>
      <c r="F19" s="38" t="s">
        <v>24</v>
      </c>
      <c r="G19" s="38" t="s">
        <v>25</v>
      </c>
      <c r="H19" s="38" t="s">
        <v>25</v>
      </c>
      <c r="I19" s="38" t="s">
        <v>25</v>
      </c>
      <c r="J19" s="39"/>
      <c r="K19" s="40"/>
      <c r="L19" s="29"/>
      <c r="M19" s="29"/>
      <c r="N19" s="29"/>
      <c r="O19" s="29"/>
      <c r="P19" s="29"/>
      <c r="Q19" s="29"/>
      <c r="R19" s="29"/>
      <c r="S19" s="29"/>
      <c r="T19" s="29"/>
    </row>
    <row r="20" spans="1:20" s="9" customFormat="1" ht="21.5" thickBot="1" x14ac:dyDescent="0.55000000000000004">
      <c r="B20" s="10"/>
      <c r="C20" s="25">
        <f>SUM(C5:C14)</f>
        <v>1</v>
      </c>
      <c r="D20" s="41">
        <f>(D15/100)*$C$20</f>
        <v>0</v>
      </c>
      <c r="E20" s="42">
        <f>(E15/100)*$C$20</f>
        <v>0</v>
      </c>
      <c r="F20" s="43">
        <f>F15*$C$20</f>
        <v>0</v>
      </c>
      <c r="G20" s="43">
        <f>(G15/100)*$C$20*1000</f>
        <v>0</v>
      </c>
      <c r="H20" s="43">
        <f>(H15/100)*$C$20*1000</f>
        <v>0</v>
      </c>
      <c r="I20" s="43">
        <f>(I15/100)*$C$20*1000</f>
        <v>0</v>
      </c>
      <c r="J20" s="39"/>
      <c r="K20" s="40"/>
      <c r="L20" s="29"/>
      <c r="M20" s="29"/>
      <c r="N20" s="29"/>
      <c r="O20" s="29"/>
      <c r="P20" s="29"/>
      <c r="Q20" s="29"/>
      <c r="R20" s="29"/>
      <c r="S20" s="29"/>
      <c r="T20" s="29"/>
    </row>
    <row r="21" spans="1:20" s="9" customFormat="1" ht="7.5" customHeight="1" thickBot="1" x14ac:dyDescent="0.55000000000000004">
      <c r="B21" s="10"/>
      <c r="C21" s="16"/>
      <c r="D21" s="44"/>
      <c r="E21" s="44"/>
      <c r="F21" s="44"/>
      <c r="G21" s="44"/>
      <c r="H21" s="44"/>
      <c r="I21" s="44"/>
      <c r="J21" s="39"/>
      <c r="K21" s="40"/>
      <c r="L21" s="29"/>
      <c r="M21" s="29"/>
      <c r="N21" s="29"/>
      <c r="O21" s="29"/>
      <c r="P21" s="29"/>
      <c r="Q21" s="29"/>
      <c r="R21" s="29"/>
      <c r="S21" s="29"/>
      <c r="T21" s="29"/>
    </row>
    <row r="22" spans="1:20" s="9" customFormat="1" ht="21.5" thickBot="1" x14ac:dyDescent="0.55000000000000004">
      <c r="B22" s="10" t="s">
        <v>29</v>
      </c>
      <c r="C22" s="23"/>
      <c r="D22" s="122" t="str">
        <f>IF(D15&gt;36,"Good",IF(D15&gt;32,"Low","Too Low"))</f>
        <v>Too Low</v>
      </c>
      <c r="E22" s="123" t="str">
        <f>IF(E15&lt;14,"Low",IF(E15&gt;16,"High","Good"))</f>
        <v>Low</v>
      </c>
      <c r="F22" s="123" t="str">
        <f>IF(F20&lt;100,"Low",IF(F20&gt;120,"High","Good"))</f>
        <v>Low</v>
      </c>
      <c r="G22" s="123" t="str">
        <f>IF(G15&gt;0.75,"Too high",IF(G15&gt;0.6,"High","Good"))</f>
        <v>Good</v>
      </c>
      <c r="H22" s="123" t="str">
        <f>IF(H15&gt;0.5,"Too high",IF(H15&gt;0.4,"High","Good"))</f>
        <v>Good</v>
      </c>
      <c r="I22" s="124" t="str">
        <f>IF(I15&lt;0.35,"Too low",IF(I15&lt;0.45,"Low","Good"))</f>
        <v>Too low</v>
      </c>
      <c r="J22" s="125"/>
      <c r="K22" s="126" t="str">
        <f>IF(K15&lt;80,"Good",IF(K15&lt;200,"High","Too high"))</f>
        <v>Good</v>
      </c>
      <c r="L22" s="32"/>
      <c r="M22" s="29"/>
      <c r="N22" s="29"/>
      <c r="O22" s="29"/>
      <c r="P22" s="29"/>
      <c r="Q22" s="29"/>
      <c r="R22" s="29"/>
      <c r="S22" s="29"/>
      <c r="T22" s="29"/>
    </row>
    <row r="23" spans="1:20" s="9" customFormat="1" ht="7.5" customHeight="1" thickBot="1" x14ac:dyDescent="0.55000000000000004">
      <c r="B23" s="10"/>
      <c r="C23" s="11"/>
      <c r="D23" s="45"/>
      <c r="E23" s="45"/>
      <c r="F23" s="45"/>
      <c r="G23" s="45"/>
      <c r="H23" s="45"/>
      <c r="I23" s="45"/>
      <c r="J23" s="46"/>
      <c r="K23" s="47"/>
      <c r="L23" s="29"/>
      <c r="M23" s="29"/>
      <c r="N23" s="29"/>
      <c r="O23" s="29"/>
      <c r="P23" s="29"/>
      <c r="Q23" s="29"/>
      <c r="R23" s="29"/>
      <c r="S23" s="29"/>
      <c r="T23" s="29"/>
    </row>
    <row r="24" spans="1:20" s="9" customFormat="1" ht="21" customHeight="1" x14ac:dyDescent="0.5">
      <c r="B24" s="162" t="s">
        <v>61</v>
      </c>
      <c r="D24" s="154" t="str">
        <f>IF(E71&lt;2,"Low",IF(E71&lt;5,"Moderate","High"))</f>
        <v>Low</v>
      </c>
      <c r="E24" s="155"/>
      <c r="F24" s="156"/>
      <c r="G24" s="45"/>
      <c r="H24" s="45"/>
      <c r="I24" s="45"/>
      <c r="J24" s="46"/>
      <c r="K24" s="47"/>
      <c r="L24" s="29"/>
      <c r="M24" s="29"/>
      <c r="N24" s="29"/>
      <c r="O24" s="29"/>
      <c r="P24" s="29"/>
      <c r="Q24" s="29"/>
      <c r="R24" s="29"/>
      <c r="S24" s="29"/>
      <c r="T24" s="29"/>
    </row>
    <row r="25" spans="1:20" s="9" customFormat="1" ht="21.75" customHeight="1" thickBot="1" x14ac:dyDescent="0.55000000000000004">
      <c r="B25" s="162"/>
      <c r="D25" s="157"/>
      <c r="E25" s="158"/>
      <c r="F25" s="159"/>
      <c r="G25" s="29"/>
      <c r="H25" s="45"/>
      <c r="I25" s="45"/>
      <c r="J25" s="46"/>
      <c r="K25" s="47"/>
      <c r="L25" s="29"/>
      <c r="M25" s="29"/>
      <c r="N25" s="29"/>
      <c r="O25" s="29"/>
      <c r="P25" s="29"/>
      <c r="Q25" s="29"/>
      <c r="R25" s="29"/>
      <c r="S25" s="29"/>
      <c r="T25" s="29"/>
    </row>
    <row r="26" spans="1:20" s="9" customFormat="1" ht="15.75" customHeight="1" x14ac:dyDescent="0.5">
      <c r="A26" s="95"/>
      <c r="B26" s="113" t="s">
        <v>62</v>
      </c>
      <c r="C26" s="12"/>
      <c r="D26" s="32"/>
      <c r="E26" s="32"/>
      <c r="F26" s="32"/>
      <c r="G26" s="32"/>
      <c r="H26" s="32"/>
      <c r="I26" s="32"/>
      <c r="J26" s="46"/>
      <c r="K26" s="47"/>
      <c r="L26" s="32"/>
      <c r="M26" s="29"/>
      <c r="N26" s="29"/>
      <c r="O26" s="29"/>
      <c r="P26" s="29"/>
      <c r="Q26" s="29"/>
      <c r="R26" s="29"/>
      <c r="S26" s="29"/>
      <c r="T26" s="29"/>
    </row>
    <row r="27" spans="1:20" ht="18.5" x14ac:dyDescent="0.45">
      <c r="A27" s="96"/>
      <c r="B27" s="97" t="s">
        <v>19</v>
      </c>
      <c r="C27" s="92"/>
      <c r="D27" s="114" t="s">
        <v>63</v>
      </c>
      <c r="E27" s="92"/>
      <c r="F27" s="92"/>
      <c r="G27" s="93"/>
      <c r="H27" s="93"/>
      <c r="I27" s="94"/>
      <c r="J27" s="94"/>
      <c r="K27" s="94"/>
      <c r="L27" s="93"/>
      <c r="M27" s="48"/>
      <c r="N27" s="48"/>
      <c r="O27" s="48"/>
      <c r="P27" s="48"/>
      <c r="Q27" s="48"/>
      <c r="R27" s="48"/>
      <c r="S27" s="48"/>
      <c r="T27" s="48"/>
    </row>
    <row r="28" spans="1:20" ht="18.5" x14ac:dyDescent="0.45">
      <c r="A28" s="96"/>
      <c r="B28" s="49" t="s">
        <v>16</v>
      </c>
      <c r="C28" s="92"/>
      <c r="D28" s="50" t="s">
        <v>49</v>
      </c>
      <c r="E28" s="92"/>
      <c r="F28" s="92"/>
      <c r="G28" s="93"/>
      <c r="H28" s="93"/>
      <c r="I28" s="94"/>
      <c r="J28" s="94"/>
      <c r="K28" s="94"/>
      <c r="L28" s="93"/>
      <c r="M28" s="48"/>
      <c r="N28" s="48"/>
      <c r="O28" s="48"/>
      <c r="P28" s="48"/>
      <c r="Q28" s="48"/>
      <c r="R28" s="48"/>
      <c r="S28" s="48"/>
      <c r="T28" s="48"/>
    </row>
    <row r="29" spans="1:20" s="9" customFormat="1" ht="21" x14ac:dyDescent="0.5">
      <c r="A29" s="95"/>
      <c r="B29" s="49" t="s">
        <v>17</v>
      </c>
      <c r="C29" s="32"/>
      <c r="D29" s="50" t="s">
        <v>8</v>
      </c>
      <c r="E29" s="49"/>
      <c r="F29" s="32"/>
      <c r="G29" s="95"/>
      <c r="H29" s="32"/>
      <c r="I29" s="95"/>
      <c r="J29" s="89"/>
      <c r="K29" s="95"/>
      <c r="L29" s="32"/>
      <c r="M29" s="29"/>
      <c r="N29" s="29"/>
      <c r="O29" s="29"/>
      <c r="P29" s="29"/>
      <c r="Q29" s="29"/>
      <c r="R29" s="29"/>
      <c r="S29" s="29"/>
      <c r="T29" s="29"/>
    </row>
    <row r="30" spans="1:20" s="9" customFormat="1" ht="21" x14ac:dyDescent="0.5">
      <c r="A30" s="95"/>
      <c r="B30" s="49" t="s">
        <v>64</v>
      </c>
      <c r="C30" s="32"/>
      <c r="D30" s="50" t="s">
        <v>9</v>
      </c>
      <c r="E30" s="49"/>
      <c r="F30" s="32"/>
      <c r="G30" s="95"/>
      <c r="H30" s="32"/>
      <c r="I30" s="89"/>
      <c r="J30" s="89"/>
      <c r="K30" s="98"/>
      <c r="L30" s="32"/>
      <c r="M30" s="29"/>
      <c r="N30" s="29"/>
      <c r="O30" s="29"/>
      <c r="P30" s="29"/>
      <c r="Q30" s="29"/>
      <c r="R30" s="29"/>
      <c r="S30" s="29"/>
      <c r="T30" s="29"/>
    </row>
    <row r="31" spans="1:20" s="9" customFormat="1" ht="21" x14ac:dyDescent="0.5">
      <c r="A31" s="95"/>
      <c r="B31" s="22" t="s">
        <v>59</v>
      </c>
      <c r="C31" s="32"/>
      <c r="D31" s="99" t="s">
        <v>58</v>
      </c>
      <c r="E31" s="50"/>
      <c r="F31" s="32"/>
      <c r="G31" s="95"/>
      <c r="H31" s="32"/>
      <c r="I31" s="89"/>
      <c r="J31" s="89"/>
      <c r="K31" s="89"/>
      <c r="L31" s="32"/>
      <c r="M31" s="29"/>
      <c r="N31" s="29"/>
      <c r="O31" s="29"/>
      <c r="P31" s="29"/>
      <c r="Q31" s="29"/>
      <c r="R31" s="29"/>
      <c r="S31" s="29"/>
      <c r="T31" s="29"/>
    </row>
    <row r="32" spans="1:20" s="9" customFormat="1" ht="21" x14ac:dyDescent="0.5">
      <c r="A32" s="95"/>
      <c r="B32" s="109" t="s">
        <v>60</v>
      </c>
      <c r="C32" s="32"/>
      <c r="D32" s="99"/>
      <c r="E32" s="50"/>
      <c r="F32" s="32"/>
      <c r="G32" s="95"/>
      <c r="H32" s="32"/>
      <c r="I32" s="89"/>
      <c r="J32" s="89"/>
      <c r="K32" s="89"/>
      <c r="L32" s="32"/>
      <c r="M32" s="29"/>
      <c r="N32" s="29"/>
      <c r="O32" s="29"/>
      <c r="P32" s="29"/>
      <c r="Q32" s="29"/>
      <c r="R32" s="29"/>
      <c r="S32" s="29"/>
      <c r="T32" s="29"/>
    </row>
    <row r="33" spans="1:20" s="9" customFormat="1" ht="7.5" customHeight="1" x14ac:dyDescent="0.5">
      <c r="A33" s="95"/>
      <c r="B33" s="95"/>
      <c r="C33" s="95"/>
      <c r="D33" s="32"/>
      <c r="E33" s="32"/>
      <c r="F33" s="32"/>
      <c r="G33" s="32"/>
      <c r="H33" s="32"/>
      <c r="I33" s="32"/>
      <c r="J33" s="32"/>
      <c r="K33" s="89"/>
      <c r="L33" s="32"/>
      <c r="M33" s="29"/>
      <c r="N33" s="29"/>
      <c r="O33" s="29"/>
      <c r="P33" s="29"/>
      <c r="Q33" s="29"/>
      <c r="R33" s="29"/>
      <c r="S33" s="29"/>
      <c r="T33" s="29"/>
    </row>
    <row r="34" spans="1:20" ht="18.5" x14ac:dyDescent="0.45">
      <c r="B34" s="100" t="s">
        <v>27</v>
      </c>
      <c r="E34" s="52"/>
      <c r="F34" s="52"/>
      <c r="G34" s="52"/>
      <c r="H34" s="52"/>
      <c r="I34" s="52"/>
      <c r="J34" s="48"/>
      <c r="K34" s="53"/>
      <c r="L34" s="48"/>
      <c r="M34" s="48"/>
      <c r="N34" s="48"/>
      <c r="O34" s="48"/>
      <c r="P34" s="48"/>
      <c r="Q34" s="48"/>
      <c r="R34" s="48"/>
      <c r="S34" s="48"/>
      <c r="T34" s="48"/>
    </row>
    <row r="35" spans="1:20" x14ac:dyDescent="0.35">
      <c r="B35" s="55" t="s">
        <v>57</v>
      </c>
      <c r="E35" s="48"/>
      <c r="F35" s="48"/>
      <c r="G35" s="48"/>
      <c r="H35" s="48"/>
      <c r="I35" s="48"/>
      <c r="J35" s="48"/>
      <c r="K35" s="53"/>
      <c r="L35" s="48"/>
      <c r="M35" s="48"/>
      <c r="N35" s="48"/>
      <c r="O35" s="48"/>
      <c r="P35" s="48"/>
      <c r="Q35" s="48"/>
      <c r="R35" s="48"/>
      <c r="S35" s="48"/>
      <c r="T35" s="48"/>
    </row>
    <row r="36" spans="1:20" ht="7.5" customHeight="1" x14ac:dyDescent="0.35">
      <c r="B36" s="48"/>
      <c r="E36" s="48"/>
      <c r="F36" s="48"/>
      <c r="G36" s="48"/>
      <c r="H36" s="48"/>
      <c r="I36" s="48"/>
      <c r="J36" s="48"/>
      <c r="K36" s="53"/>
      <c r="L36" s="48"/>
      <c r="M36" s="48"/>
      <c r="N36" s="48"/>
      <c r="O36" s="48"/>
      <c r="P36" s="48"/>
      <c r="Q36" s="48"/>
      <c r="R36" s="48"/>
      <c r="S36" s="48"/>
      <c r="T36" s="48"/>
    </row>
    <row r="37" spans="1:20" x14ac:dyDescent="0.35">
      <c r="B37" s="51" t="s">
        <v>26</v>
      </c>
      <c r="E37" s="52"/>
      <c r="F37" s="52"/>
      <c r="G37" s="52"/>
      <c r="H37" s="52"/>
      <c r="I37" s="52"/>
      <c r="J37" s="48"/>
      <c r="K37" s="53"/>
      <c r="L37" s="48"/>
      <c r="M37" s="48"/>
      <c r="N37" s="48"/>
      <c r="O37" s="48"/>
      <c r="P37" s="48"/>
      <c r="Q37" s="48"/>
      <c r="R37" s="48"/>
      <c r="S37" s="48"/>
      <c r="T37" s="48"/>
    </row>
    <row r="38" spans="1:20" x14ac:dyDescent="0.35">
      <c r="B38" s="103" t="s">
        <v>53</v>
      </c>
      <c r="C38" s="104"/>
      <c r="D38" s="104"/>
      <c r="E38" s="104"/>
      <c r="F38" s="104"/>
      <c r="G38" s="104"/>
      <c r="H38" s="104"/>
      <c r="I38" s="104"/>
      <c r="J38" s="104"/>
      <c r="K38" s="104"/>
      <c r="L38" s="48"/>
      <c r="M38" s="48"/>
      <c r="N38" s="48"/>
      <c r="O38" s="48"/>
      <c r="P38" s="48"/>
      <c r="Q38" s="48"/>
      <c r="R38" s="48"/>
      <c r="S38" s="48"/>
      <c r="T38" s="48"/>
    </row>
    <row r="39" spans="1:20" x14ac:dyDescent="0.35">
      <c r="B39" s="103" t="s">
        <v>54</v>
      </c>
      <c r="C39" s="104"/>
      <c r="D39" s="104"/>
      <c r="E39" s="104"/>
      <c r="F39" s="104"/>
      <c r="G39" s="104"/>
      <c r="H39" s="104"/>
      <c r="I39" s="104"/>
      <c r="J39" s="104"/>
      <c r="K39" s="104"/>
      <c r="L39" s="48"/>
      <c r="M39" s="48"/>
      <c r="N39" s="48"/>
      <c r="O39" s="48"/>
      <c r="P39" s="48"/>
      <c r="Q39" s="48"/>
      <c r="R39" s="48"/>
      <c r="S39" s="48"/>
      <c r="T39" s="48"/>
    </row>
    <row r="40" spans="1:20" x14ac:dyDescent="0.35">
      <c r="B40"/>
      <c r="D40" s="48"/>
      <c r="E40" s="48"/>
      <c r="F40" s="48"/>
      <c r="G40" s="48"/>
      <c r="H40" s="48"/>
      <c r="I40" s="48"/>
      <c r="J40" s="48"/>
      <c r="K40" s="53"/>
      <c r="L40" s="48"/>
      <c r="M40" s="48"/>
      <c r="N40" s="48"/>
      <c r="O40" s="48"/>
      <c r="P40" s="48"/>
      <c r="Q40" s="48"/>
      <c r="R40" s="48"/>
      <c r="S40" s="48"/>
      <c r="T40" s="48"/>
    </row>
    <row r="41" spans="1:20" ht="15.5" x14ac:dyDescent="0.35">
      <c r="B41" s="101" t="s">
        <v>56</v>
      </c>
      <c r="D41" s="54"/>
      <c r="E41" s="48"/>
      <c r="F41" s="48"/>
      <c r="G41" s="48"/>
      <c r="H41" s="48"/>
      <c r="I41" s="48"/>
      <c r="J41" s="48"/>
      <c r="K41" s="53"/>
      <c r="L41" s="48"/>
      <c r="M41" s="48"/>
      <c r="N41" s="48"/>
      <c r="O41" s="48"/>
      <c r="P41" s="48"/>
      <c r="Q41" s="48"/>
      <c r="R41" s="48"/>
      <c r="S41" s="48"/>
      <c r="T41" s="48"/>
    </row>
    <row r="42" spans="1:20" x14ac:dyDescent="0.35">
      <c r="D42" s="48"/>
      <c r="E42" s="48"/>
      <c r="F42" s="48"/>
      <c r="G42" s="48"/>
      <c r="H42" s="48"/>
      <c r="I42" s="48"/>
      <c r="J42" s="48"/>
      <c r="K42" s="53"/>
      <c r="L42" s="48"/>
      <c r="M42" s="48" t="s">
        <v>28</v>
      </c>
      <c r="N42" s="48"/>
      <c r="O42" s="48"/>
      <c r="P42" s="48"/>
      <c r="Q42" s="48"/>
      <c r="R42" s="48"/>
      <c r="S42" s="48"/>
      <c r="T42" s="48"/>
    </row>
    <row r="43" spans="1:20" x14ac:dyDescent="0.35">
      <c r="D43" s="48"/>
      <c r="E43" s="48"/>
      <c r="F43" s="48"/>
      <c r="G43" s="48">
        <f>IF(G13&lt;0.6,0,IF(G13&lt;0.8,0.5,IF(G13&lt;1,1.5,IF(G13&lt;1.25,2.5,IF(G13&lt;1.5,3.5,3.5)))))</f>
        <v>0</v>
      </c>
      <c r="H43" s="48"/>
      <c r="I43" s="48"/>
      <c r="J43" s="48"/>
      <c r="K43" s="53"/>
      <c r="L43" s="48"/>
      <c r="M43" s="48"/>
      <c r="N43" s="48"/>
      <c r="O43" s="48"/>
      <c r="P43" s="48"/>
      <c r="Q43" s="48"/>
      <c r="R43" s="48"/>
      <c r="S43" s="48"/>
      <c r="T43" s="48"/>
    </row>
    <row r="44" spans="1:20" x14ac:dyDescent="0.35">
      <c r="D44" s="48"/>
      <c r="E44" s="48"/>
      <c r="F44" s="48"/>
      <c r="G44" s="48">
        <f>IF(G14&lt;0.6,0,IF(G14&lt;0.8,0.5,IF(G14&lt;1,1.5,IF(G14&lt;1.25,2.5,IF(G14&lt;1.5,3.5,3.5)))))</f>
        <v>0</v>
      </c>
      <c r="H44" s="48"/>
      <c r="I44" s="48"/>
      <c r="J44" s="48"/>
      <c r="K44" s="53"/>
      <c r="L44" s="48"/>
      <c r="M44" s="48"/>
      <c r="N44" s="48"/>
      <c r="O44" s="48"/>
      <c r="P44" s="48"/>
      <c r="Q44" s="48"/>
      <c r="R44" s="48"/>
      <c r="S44" s="48"/>
      <c r="T44" s="48"/>
    </row>
    <row r="45" spans="1:20" x14ac:dyDescent="0.35">
      <c r="D45" s="48"/>
      <c r="E45" s="48"/>
      <c r="F45" s="48"/>
      <c r="G45" s="106">
        <f>IF(G15&lt;0.6,0,IF(G15&lt;0.8,0.5,IF(G15&lt;1,1.5,IF(G15&lt;1.25,2.5,IF(G15&lt;1.5,3.5,3.5)))))</f>
        <v>0</v>
      </c>
      <c r="H45" s="48"/>
      <c r="I45" s="48"/>
      <c r="J45" s="48"/>
      <c r="K45" s="53"/>
      <c r="L45" s="48"/>
      <c r="M45" s="48"/>
      <c r="N45" s="48"/>
      <c r="O45" s="48"/>
      <c r="P45" s="48"/>
      <c r="Q45" s="48"/>
      <c r="R45" s="48"/>
      <c r="S45" s="48"/>
      <c r="T45" s="48"/>
    </row>
    <row r="46" spans="1:20" x14ac:dyDescent="0.35">
      <c r="D46" s="48"/>
      <c r="E46" s="48"/>
      <c r="F46" s="48"/>
      <c r="G46" s="48"/>
      <c r="H46" s="48"/>
      <c r="I46" s="48"/>
      <c r="J46" s="48"/>
      <c r="K46" s="53"/>
      <c r="L46" s="48"/>
      <c r="M46" s="48"/>
      <c r="N46" s="48"/>
      <c r="O46" s="48"/>
      <c r="P46" s="48"/>
      <c r="Q46" s="48"/>
      <c r="R46" s="48"/>
      <c r="S46" s="48"/>
      <c r="T46" s="48"/>
    </row>
    <row r="47" spans="1:20" x14ac:dyDescent="0.35">
      <c r="D47" s="48"/>
      <c r="E47" s="48"/>
      <c r="F47" s="48"/>
      <c r="G47" s="48"/>
      <c r="H47" s="48"/>
      <c r="I47" s="48"/>
      <c r="J47" s="48"/>
      <c r="K47" s="53"/>
      <c r="L47" s="48"/>
      <c r="M47" s="48"/>
      <c r="N47" s="48"/>
      <c r="O47" s="48"/>
      <c r="P47" s="48"/>
      <c r="Q47" s="48"/>
      <c r="R47" s="48"/>
      <c r="S47" s="48"/>
      <c r="T47" s="48"/>
    </row>
    <row r="48" spans="1:20" x14ac:dyDescent="0.35">
      <c r="D48" s="48"/>
      <c r="E48" s="48"/>
      <c r="F48" s="48"/>
      <c r="G48" s="48"/>
      <c r="H48" s="48"/>
      <c r="I48" s="48"/>
      <c r="J48" s="48"/>
      <c r="K48" s="53"/>
      <c r="L48" s="48"/>
      <c r="M48" s="48"/>
      <c r="N48" s="48"/>
      <c r="O48" s="48"/>
      <c r="P48" s="48"/>
      <c r="Q48" s="48"/>
      <c r="R48" s="48"/>
      <c r="S48" s="48"/>
      <c r="T48" s="48"/>
    </row>
    <row r="49" spans="3:26" x14ac:dyDescent="0.35">
      <c r="D49" s="48"/>
      <c r="E49" s="48"/>
      <c r="F49" s="48"/>
      <c r="G49" s="48"/>
      <c r="H49" s="48"/>
      <c r="I49" s="48"/>
      <c r="J49" s="48"/>
      <c r="K49" s="53"/>
      <c r="L49" s="48"/>
      <c r="M49" s="48"/>
      <c r="N49" s="48"/>
      <c r="O49" s="48"/>
      <c r="P49" s="48"/>
      <c r="Q49" s="48"/>
      <c r="R49" s="48"/>
      <c r="S49" s="48"/>
      <c r="T49" s="48"/>
    </row>
    <row r="50" spans="3:26" ht="15.5" x14ac:dyDescent="0.35">
      <c r="D50" s="50"/>
      <c r="E50" s="48"/>
      <c r="F50" s="48"/>
      <c r="G50" s="48"/>
      <c r="H50" s="48"/>
      <c r="I50" s="48"/>
      <c r="J50" s="48"/>
      <c r="K50" s="53"/>
      <c r="L50" s="48"/>
      <c r="M50" s="48"/>
      <c r="N50" s="48"/>
      <c r="O50" s="48"/>
      <c r="P50" s="48"/>
      <c r="Q50" s="48"/>
      <c r="R50" s="48"/>
      <c r="S50" s="48"/>
      <c r="T50" s="48"/>
    </row>
    <row r="51" spans="3:26" ht="15.5" x14ac:dyDescent="0.35">
      <c r="D51" s="50"/>
      <c r="E51" s="48"/>
      <c r="F51" s="48"/>
      <c r="G51" s="48"/>
      <c r="H51" s="48"/>
      <c r="I51" s="48"/>
      <c r="J51" s="48"/>
      <c r="K51" s="53"/>
      <c r="L51" s="48"/>
      <c r="M51" s="48"/>
      <c r="N51" s="48"/>
      <c r="O51" s="48"/>
      <c r="P51" s="48"/>
      <c r="Q51" s="48"/>
      <c r="R51" s="48"/>
      <c r="S51" s="48"/>
      <c r="T51" s="48"/>
    </row>
    <row r="52" spans="3:26" x14ac:dyDescent="0.35">
      <c r="D52" s="48"/>
      <c r="E52" s="48"/>
      <c r="F52" s="48"/>
      <c r="G52" s="48"/>
      <c r="H52" s="48"/>
      <c r="I52" s="48"/>
      <c r="J52" s="48"/>
      <c r="K52" s="53"/>
      <c r="L52" s="48"/>
      <c r="M52" s="48"/>
      <c r="N52" s="48"/>
      <c r="O52" s="48"/>
      <c r="P52" s="48"/>
      <c r="Q52" s="48"/>
      <c r="R52" s="48"/>
      <c r="S52" s="48"/>
      <c r="T52" s="48"/>
    </row>
    <row r="53" spans="3:26" x14ac:dyDescent="0.35">
      <c r="E53" s="48"/>
      <c r="F53" s="48"/>
      <c r="G53" s="48"/>
      <c r="H53" s="48"/>
      <c r="I53" s="48"/>
      <c r="J53" s="48"/>
      <c r="K53" s="53"/>
      <c r="L53" s="48"/>
      <c r="M53" s="48"/>
      <c r="N53" s="48"/>
      <c r="O53" s="48"/>
      <c r="P53" s="48"/>
      <c r="Q53" s="48"/>
      <c r="R53" s="48"/>
      <c r="S53" s="48"/>
      <c r="T53" s="48"/>
    </row>
    <row r="54" spans="3:26" x14ac:dyDescent="0.35">
      <c r="D54" s="48"/>
      <c r="E54" s="48"/>
      <c r="F54" s="48"/>
      <c r="G54" s="48"/>
      <c r="H54" s="48"/>
      <c r="I54" s="48"/>
      <c r="J54" s="48"/>
      <c r="K54" s="53"/>
      <c r="L54" s="48"/>
      <c r="M54" s="48"/>
      <c r="N54" s="48"/>
      <c r="O54" s="48"/>
      <c r="P54" s="48"/>
      <c r="Q54" s="48"/>
      <c r="R54" s="48"/>
      <c r="S54" s="48"/>
      <c r="T54" s="48"/>
    </row>
    <row r="55" spans="3:26" x14ac:dyDescent="0.35">
      <c r="C55" s="48"/>
      <c r="D55" s="48"/>
      <c r="E55" s="48"/>
      <c r="F55" s="48"/>
      <c r="G55" s="48"/>
      <c r="H55" s="48"/>
      <c r="I55" s="48"/>
      <c r="J55" s="48"/>
      <c r="K55" s="53"/>
      <c r="L55" s="48"/>
      <c r="M55" s="48"/>
      <c r="N55" s="48"/>
      <c r="O55" s="48"/>
      <c r="P55" s="48"/>
      <c r="Q55" s="48"/>
      <c r="R55" s="48"/>
      <c r="S55" s="48"/>
      <c r="T55" s="48"/>
      <c r="U55" s="48"/>
      <c r="V55" s="48"/>
      <c r="W55" s="48"/>
      <c r="X55" s="48"/>
      <c r="Y55" s="48"/>
      <c r="Z55" s="48"/>
    </row>
    <row r="56" spans="3:26" x14ac:dyDescent="0.35">
      <c r="C56" s="48"/>
      <c r="D56" s="48"/>
      <c r="E56" s="48"/>
      <c r="F56" s="48"/>
      <c r="G56" s="48"/>
      <c r="H56" s="48"/>
      <c r="I56" s="48"/>
      <c r="J56" s="48"/>
      <c r="K56" s="53"/>
      <c r="L56" s="48"/>
      <c r="M56" s="48"/>
      <c r="N56" s="48"/>
      <c r="O56" s="48"/>
      <c r="P56" s="48"/>
      <c r="Q56" s="48"/>
      <c r="R56" s="48"/>
      <c r="S56" s="48"/>
      <c r="T56" s="48"/>
      <c r="U56" s="48"/>
      <c r="V56" s="48"/>
      <c r="W56" s="48"/>
      <c r="X56" s="48"/>
      <c r="Y56" s="48"/>
      <c r="Z56" s="48"/>
    </row>
    <row r="57" spans="3:26" ht="18" hidden="1" x14ac:dyDescent="0.4">
      <c r="C57" s="48"/>
      <c r="D57" s="63" t="s">
        <v>32</v>
      </c>
      <c r="E57" s="90">
        <v>21</v>
      </c>
      <c r="F57" s="64" t="s">
        <v>33</v>
      </c>
      <c r="G57" s="65" t="str">
        <f>IF(E57&lt;12,$I$4,IF(E57&gt;60,$I$4,""))</f>
        <v/>
      </c>
      <c r="H57" s="66"/>
      <c r="I57" s="67"/>
      <c r="J57" s="68"/>
      <c r="K57" s="69"/>
      <c r="L57" s="70" t="s">
        <v>34</v>
      </c>
      <c r="M57" s="69"/>
      <c r="N57" s="69"/>
      <c r="O57" s="69"/>
      <c r="P57" s="69"/>
      <c r="Q57" s="48"/>
      <c r="R57" s="48"/>
      <c r="S57" s="48"/>
      <c r="T57" s="48"/>
      <c r="U57" s="48"/>
      <c r="V57" s="48"/>
      <c r="W57" s="48"/>
      <c r="X57" s="48"/>
      <c r="Y57" s="48"/>
      <c r="Z57" s="48"/>
    </row>
    <row r="58" spans="3:26" ht="18" hidden="1" x14ac:dyDescent="0.4">
      <c r="C58" s="48"/>
      <c r="D58" s="63" t="s">
        <v>5</v>
      </c>
      <c r="E58" s="91">
        <f>G15</f>
        <v>0</v>
      </c>
      <c r="F58" s="64" t="s">
        <v>35</v>
      </c>
      <c r="G58" s="65" t="str">
        <f>IF(E58&lt;0.13,$I$4,IF(E58&gt;2.67,$I$4,""))</f>
        <v>%DM</v>
      </c>
      <c r="H58" s="66"/>
      <c r="I58" s="67"/>
      <c r="J58" s="68"/>
      <c r="K58" s="71"/>
      <c r="L58" s="70" t="s">
        <v>36</v>
      </c>
      <c r="M58" s="70"/>
      <c r="N58" s="70"/>
      <c r="O58" s="70"/>
      <c r="P58" s="70"/>
      <c r="Q58" s="48"/>
      <c r="R58" s="48"/>
      <c r="S58" s="48"/>
      <c r="T58" s="48"/>
      <c r="U58" s="48"/>
      <c r="V58" s="48"/>
      <c r="W58" s="48"/>
      <c r="X58" s="48"/>
      <c r="Y58" s="48"/>
      <c r="Z58" s="48"/>
    </row>
    <row r="59" spans="3:26" ht="18" hidden="1" x14ac:dyDescent="0.4">
      <c r="C59" s="48"/>
      <c r="D59" s="63" t="s">
        <v>6</v>
      </c>
      <c r="E59" s="91">
        <f>H15</f>
        <v>0</v>
      </c>
      <c r="F59" s="64" t="s">
        <v>35</v>
      </c>
      <c r="G59" s="72" t="str">
        <f>IF(E59&lt;0.08,$I$4,IF(E59&gt;1.4,$I$4,""))</f>
        <v>%DM</v>
      </c>
      <c r="H59" s="66"/>
      <c r="I59" s="67"/>
      <c r="J59" s="68"/>
      <c r="K59" s="71"/>
      <c r="L59" s="70"/>
      <c r="M59" s="70"/>
      <c r="N59" s="70"/>
      <c r="O59" s="70"/>
      <c r="P59" s="70"/>
      <c r="Q59" s="48"/>
      <c r="R59" s="48"/>
      <c r="S59" s="48"/>
      <c r="T59" s="48"/>
      <c r="U59" s="48"/>
      <c r="V59" s="48"/>
      <c r="W59" s="48"/>
      <c r="X59" s="48"/>
      <c r="Y59" s="48"/>
      <c r="Z59" s="48"/>
    </row>
    <row r="60" spans="3:26" ht="18" hidden="1" x14ac:dyDescent="0.4">
      <c r="C60" s="48"/>
      <c r="D60" s="63" t="s">
        <v>7</v>
      </c>
      <c r="E60" s="91">
        <f>I15</f>
        <v>0</v>
      </c>
      <c r="F60" s="64" t="s">
        <v>35</v>
      </c>
      <c r="G60" s="65" t="str">
        <f>IF(E60&lt;0.14,$I$4,IF(E60&gt;0.72,$I$4,""))</f>
        <v>%DM</v>
      </c>
      <c r="H60" s="66"/>
      <c r="I60" s="67"/>
      <c r="J60" s="68"/>
      <c r="K60" s="73" t="s">
        <v>37</v>
      </c>
      <c r="L60" s="69">
        <f>-5.7566+(0.0296*E57)+(5.478*E58)+(1.8525*E59)+(0.0153*E66)-(2.0301*E67)-(5.0538*E60)+(0.08482*E65)</f>
        <v>-5.1349999999999998</v>
      </c>
      <c r="M60" s="69" t="s">
        <v>38</v>
      </c>
      <c r="N60" s="69">
        <f>EXP(L60)</f>
        <v>5.8870515052116155E-3</v>
      </c>
      <c r="O60" s="69" t="s">
        <v>39</v>
      </c>
      <c r="P60" s="69">
        <f>(N60/(1+N60))*100</f>
        <v>0.58525969654368426</v>
      </c>
      <c r="Q60" s="48"/>
      <c r="R60" s="48"/>
      <c r="S60" s="48"/>
      <c r="T60" s="48"/>
      <c r="U60" s="48"/>
      <c r="V60" s="48"/>
      <c r="W60" s="48"/>
      <c r="X60" s="48"/>
      <c r="Y60" s="48"/>
      <c r="Z60" s="48"/>
    </row>
    <row r="61" spans="3:26" ht="18" hidden="1" x14ac:dyDescent="0.4">
      <c r="C61" s="48"/>
      <c r="D61" s="63" t="s">
        <v>1</v>
      </c>
      <c r="E61" s="90"/>
      <c r="F61" s="64" t="s">
        <v>35</v>
      </c>
      <c r="G61" s="65" t="str">
        <f>IF(E61&lt;0.74,$I$4,IF(E61&gt;3.24,$I$4,""))</f>
        <v>%DM</v>
      </c>
      <c r="H61" s="66"/>
      <c r="I61" s="67"/>
      <c r="J61" s="68"/>
      <c r="K61" s="73" t="s">
        <v>40</v>
      </c>
      <c r="L61" s="69">
        <f>L60+0.8647</f>
        <v>-4.2702999999999998</v>
      </c>
      <c r="M61" s="69" t="s">
        <v>38</v>
      </c>
      <c r="N61" s="69">
        <f>EXP(L61)</f>
        <v>1.3977589247509633E-2</v>
      </c>
      <c r="O61" s="69" t="s">
        <v>39</v>
      </c>
      <c r="P61" s="69">
        <f>(N61/(1+N61))*100</f>
        <v>1.3784909445466782</v>
      </c>
      <c r="Q61" s="48"/>
      <c r="R61" s="48"/>
      <c r="S61" s="48"/>
      <c r="T61" s="48"/>
      <c r="U61" s="48"/>
      <c r="V61" s="48"/>
      <c r="W61" s="48"/>
      <c r="X61" s="48"/>
      <c r="Y61" s="48"/>
      <c r="Z61" s="48"/>
    </row>
    <row r="62" spans="3:26" ht="18" hidden="1" x14ac:dyDescent="0.4">
      <c r="C62" s="48"/>
      <c r="D62" s="63" t="s">
        <v>2</v>
      </c>
      <c r="E62" s="90"/>
      <c r="F62" s="64" t="s">
        <v>35</v>
      </c>
      <c r="G62" s="74" t="str">
        <f>IF(E62&lt;0.12,$I$4,IF(E62&gt;0.61,$I$4,""))</f>
        <v>%DM</v>
      </c>
      <c r="H62" s="66"/>
      <c r="I62" s="67"/>
      <c r="J62" s="68"/>
      <c r="K62" s="69"/>
      <c r="L62" s="69"/>
      <c r="M62" s="69"/>
      <c r="N62" s="69"/>
      <c r="O62" s="69"/>
      <c r="P62" s="69"/>
      <c r="Q62" s="48"/>
      <c r="R62" s="48"/>
      <c r="S62" s="48"/>
      <c r="T62" s="48"/>
      <c r="U62" s="48"/>
      <c r="V62" s="48"/>
      <c r="W62" s="48"/>
      <c r="X62" s="48"/>
      <c r="Y62" s="48"/>
      <c r="Z62" s="48"/>
    </row>
    <row r="63" spans="3:26" ht="18" hidden="1" x14ac:dyDescent="0.4">
      <c r="C63" s="48"/>
      <c r="D63" s="63" t="s">
        <v>0</v>
      </c>
      <c r="E63" s="90"/>
      <c r="F63" s="64" t="s">
        <v>35</v>
      </c>
      <c r="G63" s="65" t="str">
        <f>IF(E63&lt;0.03,$I$4,IF(E63&gt;1.6,$I$4,""))</f>
        <v>%DM</v>
      </c>
      <c r="H63" s="66"/>
      <c r="I63" s="67"/>
      <c r="J63" s="68"/>
      <c r="K63" s="73"/>
      <c r="L63" s="69"/>
      <c r="M63" s="69"/>
      <c r="N63" s="69"/>
      <c r="O63" s="69"/>
      <c r="P63" s="69"/>
      <c r="Q63" s="48"/>
      <c r="R63" s="48"/>
      <c r="S63" s="48"/>
      <c r="T63" s="48"/>
      <c r="U63" s="48"/>
      <c r="V63" s="48"/>
      <c r="W63" s="48"/>
      <c r="X63" s="48"/>
      <c r="Y63" s="48"/>
      <c r="Z63" s="48"/>
    </row>
    <row r="64" spans="3:26" ht="18" hidden="1" x14ac:dyDescent="0.4">
      <c r="C64" s="48"/>
      <c r="D64" s="63" t="s">
        <v>3</v>
      </c>
      <c r="E64" s="90"/>
      <c r="F64" s="64" t="s">
        <v>35</v>
      </c>
      <c r="G64" s="65" t="str">
        <f>IF(E64&lt;0.12,$I$4,IF(E64&gt;3.19,$I$4,""))</f>
        <v>%DM</v>
      </c>
      <c r="H64" s="66"/>
      <c r="I64" s="67"/>
      <c r="J64" s="68"/>
      <c r="K64" s="73"/>
      <c r="L64" s="69"/>
      <c r="M64" s="69"/>
      <c r="N64" s="69"/>
      <c r="O64" s="69"/>
      <c r="P64" s="69"/>
      <c r="Q64" s="48"/>
      <c r="R64" s="48"/>
      <c r="S64" s="48"/>
      <c r="T64" s="48"/>
      <c r="U64" s="48"/>
      <c r="V64" s="48"/>
      <c r="W64" s="48"/>
      <c r="X64" s="48"/>
      <c r="Y64" s="48"/>
      <c r="Z64" s="48"/>
    </row>
    <row r="65" spans="3:26" ht="18" hidden="1" x14ac:dyDescent="0.4">
      <c r="C65" s="48"/>
      <c r="D65" s="63" t="s">
        <v>41</v>
      </c>
      <c r="E65" s="90">
        <v>0</v>
      </c>
      <c r="F65" s="64" t="s">
        <v>42</v>
      </c>
      <c r="G65" s="65" t="str">
        <f>IF(E65&lt;2,$I$4,IF(E65&gt;9,$I$4,""))</f>
        <v>%DM</v>
      </c>
      <c r="H65" s="66"/>
      <c r="I65" s="67"/>
      <c r="J65" s="68"/>
      <c r="K65" s="73"/>
      <c r="L65" s="69"/>
      <c r="M65" s="69"/>
      <c r="N65" s="69"/>
      <c r="O65" s="69"/>
      <c r="P65" s="69"/>
      <c r="Q65" s="48"/>
      <c r="R65" s="48"/>
      <c r="S65" s="48"/>
      <c r="T65" s="48"/>
      <c r="U65" s="48"/>
      <c r="V65" s="48"/>
      <c r="W65" s="48"/>
      <c r="X65" s="48"/>
      <c r="Y65" s="48"/>
      <c r="Z65" s="48"/>
    </row>
    <row r="66" spans="3:26" ht="18" hidden="1" x14ac:dyDescent="0.4">
      <c r="C66" s="48"/>
      <c r="D66" s="63" t="s">
        <v>43</v>
      </c>
      <c r="E66" s="75">
        <f>K15</f>
        <v>0</v>
      </c>
      <c r="F66" s="64" t="s">
        <v>44</v>
      </c>
      <c r="G66" s="65" t="str">
        <f>IF(E66&lt;-25,$I$5,IF(E66&gt;108,$I$5,""))</f>
        <v/>
      </c>
      <c r="H66" s="65"/>
      <c r="I66" s="67"/>
      <c r="J66" s="68"/>
      <c r="K66" s="73"/>
      <c r="L66" s="69"/>
      <c r="M66" s="69"/>
      <c r="N66" s="69"/>
      <c r="O66" s="69"/>
      <c r="P66" s="69"/>
      <c r="Q66" s="48"/>
      <c r="R66" s="48"/>
      <c r="S66" s="48"/>
      <c r="T66" s="48"/>
      <c r="U66" s="48"/>
      <c r="V66" s="48"/>
      <c r="W66" s="48"/>
      <c r="X66" s="48"/>
      <c r="Y66" s="48"/>
      <c r="Z66" s="48"/>
    </row>
    <row r="67" spans="3:26" ht="18" hidden="1" x14ac:dyDescent="0.4">
      <c r="C67" s="48"/>
      <c r="D67" s="76" t="s">
        <v>45</v>
      </c>
      <c r="E67" s="77">
        <f>E58*E58</f>
        <v>0</v>
      </c>
      <c r="F67" s="64"/>
      <c r="G67" s="67"/>
      <c r="H67" s="65"/>
      <c r="I67" s="67"/>
      <c r="J67" s="68"/>
      <c r="K67" s="69"/>
      <c r="L67" s="69"/>
      <c r="M67" s="69"/>
      <c r="N67" s="69"/>
      <c r="O67" s="69"/>
      <c r="P67" s="69"/>
      <c r="Q67" s="48"/>
      <c r="R67" s="48"/>
      <c r="S67" s="48"/>
      <c r="T67" s="48"/>
      <c r="U67" s="48"/>
      <c r="V67" s="48"/>
      <c r="W67" s="48"/>
      <c r="X67" s="48"/>
      <c r="Y67" s="48"/>
      <c r="Z67" s="48"/>
    </row>
    <row r="68" spans="3:26" ht="18" hidden="1" x14ac:dyDescent="0.4">
      <c r="C68" s="48"/>
      <c r="D68" s="78"/>
      <c r="E68" s="67"/>
      <c r="F68" s="64"/>
      <c r="G68" s="67"/>
      <c r="H68" s="65"/>
      <c r="I68" s="67"/>
      <c r="J68" s="68"/>
      <c r="K68" s="69"/>
      <c r="L68" s="69"/>
      <c r="M68" s="69"/>
      <c r="N68" s="69"/>
      <c r="O68" s="69"/>
      <c r="P68" s="69"/>
      <c r="Q68" s="48"/>
      <c r="R68" s="48"/>
      <c r="S68" s="48"/>
      <c r="T68" s="48"/>
      <c r="U68" s="48"/>
      <c r="V68" s="48"/>
      <c r="W68" s="48"/>
      <c r="X68" s="48"/>
      <c r="Y68" s="48"/>
      <c r="Z68" s="48"/>
    </row>
    <row r="69" spans="3:26" ht="18.5" hidden="1" thickBot="1" x14ac:dyDescent="0.45">
      <c r="C69" s="48"/>
      <c r="D69" s="153" t="s">
        <v>46</v>
      </c>
      <c r="E69" s="153"/>
      <c r="F69" s="79"/>
      <c r="G69" s="80"/>
      <c r="H69" s="80"/>
      <c r="I69" s="80"/>
      <c r="J69" s="80"/>
      <c r="K69" s="81"/>
      <c r="L69" s="81"/>
      <c r="M69" s="81"/>
      <c r="N69" s="81"/>
      <c r="O69" s="81"/>
      <c r="P69" s="81"/>
      <c r="Q69" s="48"/>
      <c r="R69" s="48"/>
      <c r="S69" s="48"/>
      <c r="T69" s="48"/>
      <c r="U69" s="48"/>
      <c r="V69" s="48"/>
      <c r="W69" s="48"/>
      <c r="X69" s="48"/>
      <c r="Y69" s="48"/>
      <c r="Z69" s="48"/>
    </row>
    <row r="70" spans="3:26" ht="18.5" hidden="1" thickTop="1" x14ac:dyDescent="0.4">
      <c r="C70" s="48"/>
      <c r="D70" s="82" t="s">
        <v>47</v>
      </c>
      <c r="E70" s="83">
        <f>P61</f>
        <v>1.3784909445466782</v>
      </c>
      <c r="F70" s="84"/>
      <c r="G70" s="85"/>
      <c r="H70" s="85"/>
      <c r="I70" s="85"/>
      <c r="J70" s="86"/>
      <c r="K70" s="81"/>
      <c r="L70" s="81"/>
      <c r="M70" s="81"/>
      <c r="N70" s="81"/>
      <c r="O70" s="81"/>
      <c r="P70" s="81"/>
      <c r="Q70" s="48"/>
      <c r="R70" s="48"/>
      <c r="S70" s="48"/>
      <c r="T70" s="48"/>
      <c r="U70" s="48"/>
      <c r="V70" s="48"/>
      <c r="W70" s="48"/>
      <c r="X70" s="48"/>
      <c r="Y70" s="48"/>
      <c r="Z70" s="48"/>
    </row>
    <row r="71" spans="3:26" ht="18" hidden="1" x14ac:dyDescent="0.4">
      <c r="C71" s="48"/>
      <c r="D71" s="63" t="s">
        <v>48</v>
      </c>
      <c r="E71" s="87">
        <f>P60</f>
        <v>0.58525969654368426</v>
      </c>
      <c r="F71" s="84"/>
      <c r="G71" s="85"/>
      <c r="H71" s="85"/>
      <c r="I71" s="85"/>
      <c r="J71" s="86"/>
      <c r="K71" s="81"/>
      <c r="L71" s="81"/>
      <c r="M71" s="81"/>
      <c r="N71" s="81"/>
      <c r="O71" s="81"/>
      <c r="P71" s="81"/>
      <c r="Q71" s="48"/>
      <c r="R71" s="48"/>
      <c r="S71" s="48"/>
      <c r="T71" s="48"/>
      <c r="U71" s="48"/>
      <c r="V71" s="48"/>
      <c r="W71" s="48"/>
      <c r="X71" s="48"/>
      <c r="Y71" s="48"/>
      <c r="Z71" s="48"/>
    </row>
    <row r="72" spans="3:26" ht="18" hidden="1" x14ac:dyDescent="0.4">
      <c r="C72" s="48"/>
      <c r="D72" s="78"/>
      <c r="E72" s="84"/>
      <c r="F72" s="84"/>
      <c r="G72" s="88"/>
      <c r="H72" s="88"/>
      <c r="I72" s="88"/>
      <c r="J72" s="66"/>
      <c r="K72" s="71"/>
      <c r="L72" s="71"/>
      <c r="M72" s="71"/>
      <c r="N72" s="71"/>
      <c r="O72" s="71"/>
      <c r="P72" s="71"/>
      <c r="Q72" s="48"/>
      <c r="R72" s="48"/>
      <c r="S72" s="48"/>
      <c r="T72" s="48"/>
      <c r="U72" s="48"/>
      <c r="V72" s="48"/>
      <c r="W72" s="48"/>
      <c r="X72" s="48"/>
      <c r="Y72" s="48"/>
      <c r="Z72" s="48"/>
    </row>
    <row r="73" spans="3:26" x14ac:dyDescent="0.35">
      <c r="C73" s="48"/>
      <c r="D73" s="48"/>
      <c r="E73" s="48"/>
      <c r="F73" s="48"/>
      <c r="G73" s="48"/>
      <c r="H73" s="48"/>
      <c r="I73" s="48"/>
      <c r="J73" s="48"/>
      <c r="K73" s="53"/>
      <c r="L73" s="48"/>
      <c r="M73" s="48"/>
      <c r="N73" s="48"/>
      <c r="O73" s="48"/>
      <c r="P73" s="48"/>
      <c r="Q73" s="48"/>
      <c r="R73" s="48"/>
      <c r="S73" s="48"/>
      <c r="T73" s="48"/>
      <c r="U73" s="48"/>
      <c r="V73" s="48"/>
      <c r="W73" s="48"/>
      <c r="X73" s="48"/>
      <c r="Y73" s="48"/>
      <c r="Z73" s="48"/>
    </row>
    <row r="74" spans="3:26" x14ac:dyDescent="0.35">
      <c r="C74" s="48"/>
      <c r="D74" s="48"/>
      <c r="E74" s="48"/>
      <c r="F74" s="48"/>
      <c r="G74" s="48"/>
      <c r="H74" s="48"/>
      <c r="I74" s="48"/>
      <c r="J74" s="48"/>
      <c r="K74" s="53"/>
      <c r="L74" s="48"/>
      <c r="M74" s="48"/>
      <c r="N74" s="48"/>
      <c r="O74" s="48"/>
      <c r="P74" s="48"/>
      <c r="Q74" s="48"/>
      <c r="R74" s="48"/>
      <c r="S74" s="48"/>
      <c r="T74" s="48"/>
      <c r="U74" s="48"/>
      <c r="V74" s="48"/>
      <c r="W74" s="48"/>
      <c r="X74" s="48"/>
      <c r="Y74" s="48"/>
      <c r="Z74" s="48"/>
    </row>
    <row r="75" spans="3:26" x14ac:dyDescent="0.35">
      <c r="C75" s="48"/>
      <c r="D75" s="48"/>
      <c r="E75" s="48"/>
      <c r="F75" s="48"/>
      <c r="G75" s="48"/>
      <c r="H75" s="48"/>
      <c r="I75" s="48"/>
      <c r="J75" s="48"/>
      <c r="K75" s="53"/>
      <c r="L75" s="48"/>
      <c r="M75" s="48"/>
      <c r="N75" s="48"/>
      <c r="O75" s="48"/>
      <c r="P75" s="48"/>
      <c r="Q75" s="48"/>
      <c r="R75" s="48"/>
      <c r="S75" s="48"/>
      <c r="T75" s="48"/>
      <c r="U75" s="48"/>
      <c r="V75" s="48"/>
      <c r="W75" s="48"/>
      <c r="X75" s="48"/>
      <c r="Y75" s="48"/>
      <c r="Z75" s="48"/>
    </row>
    <row r="76" spans="3:26" x14ac:dyDescent="0.35">
      <c r="C76" s="48"/>
      <c r="D76" s="48"/>
      <c r="E76" s="48"/>
      <c r="F76" s="48"/>
      <c r="G76" s="48"/>
      <c r="H76" s="48"/>
      <c r="I76" s="48"/>
      <c r="J76" s="48"/>
      <c r="K76" s="53"/>
      <c r="L76" s="48"/>
      <c r="M76" s="48"/>
      <c r="N76" s="48"/>
      <c r="O76" s="48"/>
      <c r="P76" s="48"/>
      <c r="Q76" s="48"/>
      <c r="R76" s="48"/>
      <c r="S76" s="48"/>
      <c r="T76" s="48"/>
      <c r="U76" s="48"/>
      <c r="V76" s="48"/>
      <c r="W76" s="48"/>
      <c r="X76" s="48"/>
      <c r="Y76" s="48"/>
      <c r="Z76" s="48"/>
    </row>
    <row r="77" spans="3:26" x14ac:dyDescent="0.35">
      <c r="C77" s="48"/>
      <c r="D77" s="48"/>
      <c r="E77" s="48"/>
      <c r="F77" s="48"/>
      <c r="G77" s="48"/>
      <c r="H77" s="48"/>
      <c r="I77" s="48"/>
      <c r="J77" s="48"/>
      <c r="K77" s="53"/>
      <c r="L77" s="48"/>
      <c r="M77" s="48"/>
      <c r="N77" s="48"/>
      <c r="O77" s="48"/>
      <c r="P77" s="48"/>
      <c r="Q77" s="48"/>
      <c r="R77" s="48"/>
      <c r="S77" s="48"/>
      <c r="T77" s="48"/>
      <c r="U77" s="48"/>
      <c r="V77" s="48"/>
      <c r="W77" s="48"/>
      <c r="X77" s="48"/>
      <c r="Y77" s="48"/>
      <c r="Z77" s="48"/>
    </row>
    <row r="78" spans="3:26" x14ac:dyDescent="0.35">
      <c r="C78" s="48"/>
      <c r="D78" s="48"/>
      <c r="E78" s="48"/>
      <c r="F78" s="48"/>
      <c r="G78" s="48"/>
      <c r="H78" s="48"/>
      <c r="I78" s="48"/>
      <c r="J78" s="48"/>
      <c r="K78" s="53"/>
      <c r="L78" s="48"/>
      <c r="M78" s="48"/>
      <c r="N78" s="48"/>
      <c r="O78" s="48"/>
      <c r="P78" s="48"/>
      <c r="Q78" s="48"/>
      <c r="R78" s="48"/>
      <c r="S78" s="48"/>
      <c r="T78" s="48"/>
      <c r="U78" s="48"/>
      <c r="V78" s="48"/>
      <c r="W78" s="48"/>
      <c r="X78" s="48"/>
      <c r="Y78" s="48"/>
      <c r="Z78" s="48"/>
    </row>
    <row r="79" spans="3:26" x14ac:dyDescent="0.35">
      <c r="D79" s="48"/>
      <c r="E79" s="48"/>
      <c r="F79" s="48"/>
      <c r="G79" s="48"/>
      <c r="H79" s="48"/>
      <c r="I79" s="48"/>
      <c r="J79" s="48"/>
      <c r="K79" s="53"/>
      <c r="L79" s="48"/>
      <c r="M79" s="48"/>
      <c r="N79" s="48"/>
      <c r="O79" s="48"/>
      <c r="P79" s="48"/>
      <c r="Q79" s="48"/>
      <c r="R79" s="48"/>
      <c r="S79" s="48"/>
      <c r="T79" s="48"/>
    </row>
    <row r="80" spans="3:26" x14ac:dyDescent="0.35">
      <c r="D80" s="48"/>
      <c r="E80" s="48"/>
      <c r="F80" s="48"/>
      <c r="G80" s="48"/>
      <c r="H80" s="48"/>
      <c r="I80" s="48"/>
      <c r="J80" s="48"/>
      <c r="K80" s="53"/>
      <c r="L80" s="48"/>
      <c r="M80" s="48"/>
      <c r="N80" s="48"/>
      <c r="O80" s="48"/>
      <c r="P80" s="48"/>
      <c r="Q80" s="48"/>
      <c r="R80" s="48"/>
      <c r="S80" s="48"/>
      <c r="T80" s="48"/>
    </row>
    <row r="81" spans="4:20" x14ac:dyDescent="0.35">
      <c r="D81" s="48"/>
      <c r="E81" s="48"/>
      <c r="F81" s="48"/>
      <c r="G81" s="48"/>
      <c r="H81" s="48"/>
      <c r="I81" s="48"/>
      <c r="J81" s="48"/>
      <c r="K81" s="53"/>
      <c r="L81" s="48"/>
      <c r="M81" s="48"/>
      <c r="N81" s="48"/>
      <c r="O81" s="48"/>
      <c r="P81" s="48"/>
      <c r="Q81" s="48"/>
      <c r="R81" s="48"/>
      <c r="S81" s="48"/>
      <c r="T81" s="48"/>
    </row>
    <row r="82" spans="4:20" x14ac:dyDescent="0.35">
      <c r="D82" s="48"/>
      <c r="E82" s="48"/>
      <c r="F82" s="48"/>
      <c r="G82" s="48"/>
      <c r="H82" s="48"/>
      <c r="I82" s="48"/>
      <c r="J82" s="48"/>
      <c r="K82" s="53"/>
      <c r="L82" s="48"/>
      <c r="M82" s="48"/>
      <c r="N82" s="48"/>
      <c r="O82" s="48"/>
      <c r="P82" s="48"/>
      <c r="Q82" s="48"/>
      <c r="R82" s="48"/>
      <c r="S82" s="48"/>
      <c r="T82" s="48"/>
    </row>
    <row r="83" spans="4:20" x14ac:dyDescent="0.35">
      <c r="D83" s="48"/>
      <c r="E83" s="48"/>
      <c r="F83" s="48"/>
      <c r="G83" s="48"/>
      <c r="H83" s="48"/>
      <c r="I83" s="48"/>
      <c r="J83" s="48"/>
      <c r="K83" s="53"/>
      <c r="L83" s="48"/>
      <c r="M83" s="48"/>
      <c r="N83" s="48"/>
      <c r="O83" s="48"/>
      <c r="P83" s="48"/>
      <c r="Q83" s="48"/>
      <c r="R83" s="48"/>
      <c r="S83" s="48"/>
      <c r="T83" s="48"/>
    </row>
    <row r="84" spans="4:20" x14ac:dyDescent="0.35">
      <c r="D84" s="48"/>
      <c r="E84" s="48"/>
      <c r="F84" s="48"/>
      <c r="G84" s="48"/>
      <c r="H84" s="48"/>
      <c r="I84" s="48"/>
      <c r="J84" s="48"/>
      <c r="K84" s="53"/>
      <c r="L84" s="48"/>
      <c r="M84" s="48"/>
      <c r="N84" s="48"/>
      <c r="O84" s="48"/>
      <c r="P84" s="48"/>
      <c r="Q84" s="48"/>
      <c r="R84" s="48"/>
      <c r="S84" s="48"/>
      <c r="T84" s="48"/>
    </row>
    <row r="85" spans="4:20" x14ac:dyDescent="0.35">
      <c r="D85" s="48"/>
      <c r="E85" s="48"/>
      <c r="F85" s="48"/>
      <c r="G85" s="48"/>
      <c r="H85" s="48"/>
      <c r="I85" s="48"/>
      <c r="J85" s="48"/>
      <c r="K85" s="53"/>
      <c r="L85" s="48"/>
      <c r="M85" s="48"/>
      <c r="N85" s="48"/>
      <c r="O85" s="48"/>
      <c r="P85" s="48"/>
      <c r="Q85" s="48"/>
      <c r="R85" s="48"/>
      <c r="S85" s="48"/>
      <c r="T85" s="48"/>
    </row>
    <row r="86" spans="4:20" x14ac:dyDescent="0.35">
      <c r="D86" s="48"/>
      <c r="E86" s="48"/>
      <c r="F86" s="48"/>
      <c r="G86" s="48"/>
      <c r="H86" s="48"/>
      <c r="I86" s="48"/>
      <c r="J86" s="48"/>
      <c r="K86" s="53"/>
      <c r="L86" s="48"/>
      <c r="M86" s="48"/>
      <c r="N86" s="48"/>
      <c r="O86" s="48"/>
      <c r="P86" s="48"/>
      <c r="Q86" s="48"/>
      <c r="R86" s="48"/>
      <c r="S86" s="48"/>
      <c r="T86" s="48"/>
    </row>
    <row r="87" spans="4:20" x14ac:dyDescent="0.35">
      <c r="D87" s="48"/>
      <c r="E87" s="48"/>
      <c r="F87" s="48"/>
      <c r="G87" s="48"/>
      <c r="H87" s="48"/>
      <c r="I87" s="48"/>
      <c r="J87" s="48"/>
      <c r="K87" s="53"/>
      <c r="L87" s="48"/>
      <c r="M87" s="48"/>
      <c r="N87" s="48"/>
      <c r="O87" s="48"/>
      <c r="P87" s="48"/>
      <c r="Q87" s="48"/>
      <c r="R87" s="48"/>
      <c r="S87" s="48"/>
      <c r="T87" s="48"/>
    </row>
    <row r="88" spans="4:20" x14ac:dyDescent="0.35">
      <c r="D88" s="48"/>
      <c r="E88" s="48"/>
      <c r="F88" s="48"/>
      <c r="G88" s="48"/>
      <c r="H88" s="48"/>
      <c r="I88" s="48"/>
      <c r="J88" s="48"/>
      <c r="K88" s="53"/>
      <c r="L88" s="48"/>
      <c r="M88" s="48"/>
      <c r="N88" s="48"/>
      <c r="O88" s="48"/>
      <c r="P88" s="48"/>
      <c r="Q88" s="48"/>
      <c r="R88" s="48"/>
      <c r="S88" s="48"/>
      <c r="T88" s="48"/>
    </row>
    <row r="89" spans="4:20" x14ac:dyDescent="0.35">
      <c r="D89" s="48"/>
      <c r="E89" s="48"/>
      <c r="F89" s="48"/>
      <c r="G89" s="48"/>
      <c r="H89" s="48"/>
      <c r="I89" s="48"/>
      <c r="J89" s="48"/>
      <c r="K89" s="53"/>
      <c r="L89" s="48"/>
      <c r="M89" s="48"/>
      <c r="N89" s="48"/>
      <c r="O89" s="48"/>
      <c r="P89" s="48"/>
      <c r="Q89" s="48"/>
      <c r="R89" s="48"/>
      <c r="S89" s="48"/>
      <c r="T89" s="48"/>
    </row>
    <row r="90" spans="4:20" x14ac:dyDescent="0.35">
      <c r="D90" s="48"/>
      <c r="E90" s="48"/>
      <c r="F90" s="48"/>
      <c r="G90" s="48"/>
      <c r="H90" s="48"/>
      <c r="I90" s="48"/>
      <c r="J90" s="48"/>
      <c r="K90" s="53"/>
      <c r="L90" s="48"/>
      <c r="M90" s="48"/>
      <c r="N90" s="48"/>
      <c r="O90" s="48"/>
      <c r="P90" s="48"/>
      <c r="Q90" s="48"/>
      <c r="R90" s="48"/>
      <c r="S90" s="48"/>
      <c r="T90" s="48"/>
    </row>
    <row r="91" spans="4:20" x14ac:dyDescent="0.35">
      <c r="D91" s="48"/>
      <c r="E91" s="48"/>
      <c r="F91" s="48"/>
      <c r="G91" s="48"/>
      <c r="H91" s="48"/>
      <c r="I91" s="48"/>
      <c r="J91" s="48"/>
      <c r="K91" s="53"/>
      <c r="L91" s="48"/>
      <c r="M91" s="48"/>
      <c r="N91" s="48"/>
      <c r="O91" s="48"/>
      <c r="P91" s="48"/>
      <c r="Q91" s="48"/>
      <c r="R91" s="48"/>
      <c r="S91" s="48"/>
      <c r="T91" s="48"/>
    </row>
    <row r="92" spans="4:20" x14ac:dyDescent="0.35">
      <c r="D92" s="48"/>
      <c r="E92" s="48"/>
      <c r="F92" s="48"/>
      <c r="G92" s="48"/>
      <c r="H92" s="48"/>
      <c r="I92" s="48"/>
      <c r="J92" s="48"/>
      <c r="K92" s="53"/>
      <c r="L92" s="48"/>
      <c r="M92" s="48"/>
      <c r="N92" s="48"/>
      <c r="O92" s="48"/>
      <c r="P92" s="48"/>
      <c r="Q92" s="48"/>
      <c r="R92" s="48"/>
      <c r="S92" s="48"/>
      <c r="T92" s="48"/>
    </row>
    <row r="93" spans="4:20" x14ac:dyDescent="0.35">
      <c r="D93" s="48"/>
      <c r="E93" s="48"/>
      <c r="F93" s="48"/>
      <c r="G93" s="48"/>
      <c r="H93" s="48"/>
      <c r="I93" s="48"/>
      <c r="J93" s="48"/>
      <c r="K93" s="53"/>
      <c r="L93" s="48"/>
      <c r="M93" s="48"/>
      <c r="N93" s="48"/>
      <c r="O93" s="48"/>
      <c r="P93" s="48"/>
      <c r="Q93" s="48"/>
      <c r="R93" s="48"/>
      <c r="S93" s="48"/>
      <c r="T93" s="48"/>
    </row>
    <row r="94" spans="4:20" x14ac:dyDescent="0.35">
      <c r="D94" s="48"/>
      <c r="E94" s="48"/>
      <c r="F94" s="48"/>
      <c r="G94" s="48"/>
      <c r="H94" s="48"/>
      <c r="I94" s="48"/>
      <c r="J94" s="48"/>
      <c r="K94" s="53"/>
      <c r="L94" s="48"/>
      <c r="M94" s="48"/>
      <c r="N94" s="48"/>
      <c r="O94" s="48"/>
      <c r="P94" s="48"/>
      <c r="Q94" s="48"/>
      <c r="R94" s="48"/>
      <c r="S94" s="48"/>
      <c r="T94" s="48"/>
    </row>
    <row r="95" spans="4:20" x14ac:dyDescent="0.35">
      <c r="D95" s="48"/>
      <c r="E95" s="48"/>
      <c r="F95" s="48"/>
      <c r="G95" s="48"/>
      <c r="H95" s="48"/>
      <c r="I95" s="48"/>
      <c r="J95" s="48"/>
      <c r="K95" s="53"/>
      <c r="L95" s="48"/>
      <c r="M95" s="48"/>
      <c r="N95" s="48"/>
      <c r="O95" s="48"/>
      <c r="P95" s="48"/>
      <c r="Q95" s="48"/>
      <c r="R95" s="48"/>
      <c r="S95" s="48"/>
      <c r="T95" s="48"/>
    </row>
    <row r="96" spans="4:20" x14ac:dyDescent="0.35">
      <c r="D96" s="48"/>
      <c r="E96" s="48"/>
      <c r="F96" s="48"/>
      <c r="G96" s="48"/>
      <c r="H96" s="48"/>
      <c r="I96" s="48"/>
      <c r="J96" s="48"/>
      <c r="K96" s="53"/>
      <c r="L96" s="48"/>
      <c r="M96" s="48"/>
      <c r="N96" s="48"/>
      <c r="O96" s="48"/>
      <c r="P96" s="48"/>
      <c r="Q96" s="48"/>
      <c r="R96" s="48"/>
      <c r="S96" s="48"/>
      <c r="T96" s="48"/>
    </row>
    <row r="97" spans="4:20" x14ac:dyDescent="0.35">
      <c r="D97" s="48"/>
      <c r="E97" s="48"/>
      <c r="F97" s="48"/>
      <c r="G97" s="48"/>
      <c r="H97" s="48"/>
      <c r="I97" s="48"/>
      <c r="J97" s="48"/>
      <c r="K97" s="53"/>
      <c r="L97" s="48"/>
      <c r="M97" s="48"/>
      <c r="N97" s="48"/>
      <c r="O97" s="48"/>
      <c r="P97" s="48"/>
      <c r="Q97" s="48"/>
      <c r="R97" s="48"/>
      <c r="S97" s="48"/>
      <c r="T97" s="48"/>
    </row>
    <row r="98" spans="4:20" x14ac:dyDescent="0.35">
      <c r="D98" s="48"/>
      <c r="E98" s="48"/>
      <c r="F98" s="48"/>
      <c r="G98" s="48"/>
      <c r="H98" s="48"/>
      <c r="I98" s="48"/>
      <c r="J98" s="48"/>
      <c r="K98" s="53"/>
      <c r="L98" s="48"/>
      <c r="M98" s="48"/>
      <c r="N98" s="48"/>
      <c r="O98" s="48"/>
      <c r="P98" s="48"/>
      <c r="Q98" s="48"/>
      <c r="R98" s="48"/>
      <c r="S98" s="48"/>
      <c r="T98" s="48"/>
    </row>
    <row r="99" spans="4:20" x14ac:dyDescent="0.35">
      <c r="D99" s="48"/>
      <c r="E99" s="48"/>
      <c r="F99" s="48"/>
      <c r="G99" s="48"/>
      <c r="H99" s="48"/>
      <c r="I99" s="48"/>
      <c r="J99" s="48"/>
      <c r="K99" s="53"/>
      <c r="L99" s="48"/>
      <c r="M99" s="48"/>
      <c r="N99" s="48"/>
      <c r="O99" s="48"/>
      <c r="P99" s="48"/>
      <c r="Q99" s="48"/>
      <c r="R99" s="48"/>
      <c r="S99" s="48"/>
      <c r="T99" s="48"/>
    </row>
    <row r="100" spans="4:20" x14ac:dyDescent="0.35">
      <c r="D100" s="48"/>
      <c r="E100" s="48"/>
      <c r="F100" s="48"/>
      <c r="G100" s="48"/>
      <c r="H100" s="48"/>
      <c r="I100" s="48"/>
      <c r="J100" s="48"/>
      <c r="K100" s="53"/>
      <c r="L100" s="48"/>
      <c r="M100" s="48"/>
      <c r="N100" s="48"/>
      <c r="O100" s="48"/>
      <c r="P100" s="48"/>
      <c r="Q100" s="48"/>
      <c r="R100" s="48"/>
      <c r="S100" s="48"/>
      <c r="T100" s="48"/>
    </row>
    <row r="101" spans="4:20" x14ac:dyDescent="0.35">
      <c r="D101" s="48"/>
      <c r="E101" s="48"/>
      <c r="F101" s="48"/>
      <c r="G101" s="48"/>
      <c r="H101" s="48"/>
      <c r="I101" s="48"/>
      <c r="J101" s="48"/>
      <c r="K101" s="53"/>
      <c r="L101" s="48"/>
      <c r="M101" s="48"/>
      <c r="N101" s="48"/>
      <c r="O101" s="48"/>
      <c r="P101" s="48"/>
      <c r="Q101" s="48"/>
      <c r="R101" s="48"/>
      <c r="S101" s="48"/>
      <c r="T101" s="48"/>
    </row>
    <row r="102" spans="4:20" x14ac:dyDescent="0.35">
      <c r="D102" s="48"/>
      <c r="E102" s="48"/>
      <c r="F102" s="48"/>
      <c r="G102" s="48"/>
      <c r="H102" s="48"/>
      <c r="I102" s="48"/>
      <c r="J102" s="48"/>
      <c r="K102" s="53"/>
      <c r="L102" s="48"/>
      <c r="M102" s="48"/>
      <c r="N102" s="48"/>
      <c r="O102" s="48"/>
      <c r="P102" s="48"/>
      <c r="Q102" s="48"/>
      <c r="R102" s="48"/>
      <c r="S102" s="48"/>
      <c r="T102" s="48"/>
    </row>
    <row r="103" spans="4:20" x14ac:dyDescent="0.35">
      <c r="D103" s="48"/>
      <c r="E103" s="48"/>
      <c r="F103" s="48"/>
      <c r="G103" s="48"/>
      <c r="H103" s="48"/>
      <c r="I103" s="48"/>
      <c r="J103" s="48"/>
      <c r="K103" s="53"/>
      <c r="L103" s="48"/>
      <c r="M103" s="48"/>
      <c r="N103" s="48"/>
      <c r="O103" s="48"/>
      <c r="P103" s="48"/>
      <c r="Q103" s="48"/>
      <c r="R103" s="48"/>
      <c r="S103" s="48"/>
      <c r="T103" s="48"/>
    </row>
    <row r="104" spans="4:20" x14ac:dyDescent="0.35">
      <c r="D104" s="48"/>
      <c r="E104" s="48"/>
      <c r="F104" s="48"/>
      <c r="G104" s="48"/>
      <c r="H104" s="48"/>
      <c r="I104" s="48"/>
      <c r="J104" s="48"/>
      <c r="K104" s="53"/>
      <c r="L104" s="48"/>
      <c r="M104" s="48"/>
      <c r="N104" s="48"/>
      <c r="O104" s="48"/>
      <c r="P104" s="48"/>
      <c r="Q104" s="48"/>
      <c r="R104" s="48"/>
      <c r="S104" s="48"/>
      <c r="T104" s="48"/>
    </row>
    <row r="105" spans="4:20" x14ac:dyDescent="0.35">
      <c r="D105" s="48"/>
      <c r="E105" s="48"/>
      <c r="F105" s="48"/>
      <c r="G105" s="48"/>
      <c r="H105" s="48"/>
      <c r="I105" s="48"/>
      <c r="J105" s="48"/>
      <c r="K105" s="53"/>
      <c r="L105" s="48"/>
      <c r="M105" s="48"/>
      <c r="N105" s="48"/>
      <c r="O105" s="48"/>
      <c r="P105" s="48"/>
      <c r="Q105" s="48"/>
      <c r="R105" s="48"/>
      <c r="S105" s="48"/>
      <c r="T105" s="48"/>
    </row>
    <row r="106" spans="4:20" x14ac:dyDescent="0.35">
      <c r="D106" s="48"/>
      <c r="E106" s="48"/>
      <c r="F106" s="48"/>
      <c r="G106" s="48"/>
      <c r="H106" s="48"/>
      <c r="I106" s="48"/>
      <c r="J106" s="48"/>
      <c r="K106" s="53"/>
      <c r="L106" s="48"/>
      <c r="M106" s="48"/>
      <c r="N106" s="48"/>
      <c r="O106" s="48"/>
      <c r="P106" s="48"/>
      <c r="Q106" s="48"/>
      <c r="R106" s="48"/>
      <c r="S106" s="48"/>
      <c r="T106" s="48"/>
    </row>
    <row r="107" spans="4:20" x14ac:dyDescent="0.35">
      <c r="D107" s="48"/>
      <c r="E107" s="48"/>
      <c r="F107" s="48"/>
      <c r="G107" s="48"/>
      <c r="H107" s="48"/>
      <c r="I107" s="48"/>
      <c r="J107" s="48"/>
      <c r="K107" s="53"/>
      <c r="L107" s="48"/>
      <c r="M107" s="48"/>
      <c r="N107" s="48"/>
      <c r="O107" s="48"/>
      <c r="P107" s="48"/>
      <c r="Q107" s="48"/>
      <c r="R107" s="48"/>
      <c r="S107" s="48"/>
      <c r="T107" s="48"/>
    </row>
    <row r="108" spans="4:20" x14ac:dyDescent="0.35">
      <c r="D108" s="48"/>
      <c r="E108" s="48"/>
      <c r="F108" s="48"/>
      <c r="G108" s="48"/>
      <c r="H108" s="48"/>
      <c r="I108" s="48"/>
      <c r="J108" s="48"/>
      <c r="K108" s="53"/>
      <c r="L108" s="48"/>
      <c r="M108" s="48"/>
      <c r="N108" s="48"/>
      <c r="O108" s="48"/>
      <c r="P108" s="48"/>
      <c r="Q108" s="48"/>
      <c r="R108" s="48"/>
      <c r="S108" s="48"/>
      <c r="T108" s="48"/>
    </row>
    <row r="109" spans="4:20" x14ac:dyDescent="0.35">
      <c r="D109" s="48"/>
      <c r="E109" s="48"/>
      <c r="F109" s="48"/>
      <c r="G109" s="48"/>
      <c r="H109" s="48"/>
      <c r="I109" s="48"/>
      <c r="J109" s="48"/>
      <c r="K109" s="53"/>
      <c r="L109" s="48"/>
      <c r="M109" s="48"/>
      <c r="N109" s="48"/>
      <c r="O109" s="48"/>
      <c r="P109" s="48"/>
      <c r="Q109" s="48"/>
      <c r="R109" s="48"/>
      <c r="S109" s="48"/>
      <c r="T109" s="48"/>
    </row>
    <row r="110" spans="4:20" x14ac:dyDescent="0.35">
      <c r="D110" s="48"/>
      <c r="E110" s="48"/>
      <c r="F110" s="48"/>
      <c r="G110" s="48"/>
      <c r="H110" s="48"/>
      <c r="I110" s="48"/>
      <c r="J110" s="48"/>
      <c r="K110" s="53"/>
      <c r="L110" s="48"/>
      <c r="M110" s="48"/>
      <c r="N110" s="48"/>
      <c r="O110" s="48"/>
      <c r="P110" s="48"/>
      <c r="Q110" s="48"/>
      <c r="R110" s="48"/>
      <c r="S110" s="48"/>
      <c r="T110" s="48"/>
    </row>
    <row r="111" spans="4:20" x14ac:dyDescent="0.35">
      <c r="D111" s="48"/>
      <c r="E111" s="48"/>
      <c r="F111" s="48"/>
      <c r="G111" s="48"/>
      <c r="H111" s="48"/>
      <c r="I111" s="48"/>
      <c r="J111" s="48"/>
      <c r="K111" s="53"/>
      <c r="L111" s="48"/>
      <c r="M111" s="48"/>
      <c r="N111" s="48"/>
      <c r="O111" s="48"/>
      <c r="P111" s="48"/>
      <c r="Q111" s="48"/>
      <c r="R111" s="48"/>
      <c r="S111" s="48"/>
      <c r="T111" s="48"/>
    </row>
    <row r="112" spans="4:20" x14ac:dyDescent="0.35">
      <c r="D112" s="48"/>
      <c r="E112" s="48"/>
      <c r="F112" s="48"/>
      <c r="G112" s="48"/>
      <c r="H112" s="48"/>
      <c r="I112" s="48"/>
      <c r="J112" s="48"/>
      <c r="K112" s="53"/>
      <c r="L112" s="48"/>
      <c r="M112" s="48"/>
      <c r="N112" s="48"/>
      <c r="O112" s="48"/>
      <c r="P112" s="48"/>
      <c r="Q112" s="48"/>
      <c r="R112" s="48"/>
      <c r="S112" s="48"/>
      <c r="T112" s="48"/>
    </row>
    <row r="113" spans="4:20" x14ac:dyDescent="0.35">
      <c r="D113" s="48"/>
      <c r="E113" s="48"/>
      <c r="F113" s="48"/>
      <c r="G113" s="48"/>
      <c r="H113" s="48"/>
      <c r="I113" s="48"/>
      <c r="J113" s="48"/>
      <c r="K113" s="53"/>
      <c r="L113" s="48"/>
      <c r="M113" s="48"/>
      <c r="N113" s="48"/>
      <c r="O113" s="48"/>
      <c r="P113" s="48"/>
      <c r="Q113" s="48"/>
      <c r="R113" s="48"/>
      <c r="S113" s="48"/>
      <c r="T113" s="48"/>
    </row>
    <row r="114" spans="4:20" x14ac:dyDescent="0.35">
      <c r="D114" s="48"/>
      <c r="E114" s="48"/>
      <c r="F114" s="48"/>
      <c r="G114" s="48"/>
      <c r="H114" s="48"/>
      <c r="I114" s="48"/>
      <c r="J114" s="48"/>
      <c r="K114" s="53"/>
      <c r="L114" s="48"/>
      <c r="M114" s="48"/>
      <c r="N114" s="48"/>
      <c r="O114" s="48"/>
      <c r="P114" s="48"/>
      <c r="Q114" s="48"/>
      <c r="R114" s="48"/>
      <c r="S114" s="48"/>
      <c r="T114" s="48"/>
    </row>
    <row r="115" spans="4:20" x14ac:dyDescent="0.35">
      <c r="D115" s="48"/>
      <c r="E115" s="48"/>
      <c r="F115" s="48"/>
      <c r="G115" s="48"/>
      <c r="H115" s="48"/>
      <c r="I115" s="48"/>
      <c r="J115" s="48"/>
      <c r="K115" s="53"/>
      <c r="L115" s="48"/>
      <c r="M115" s="48"/>
      <c r="N115" s="48"/>
      <c r="O115" s="48"/>
      <c r="P115" s="48"/>
      <c r="Q115" s="48"/>
      <c r="R115" s="48"/>
      <c r="S115" s="48"/>
      <c r="T115" s="48"/>
    </row>
    <row r="116" spans="4:20" x14ac:dyDescent="0.35">
      <c r="D116" s="48"/>
      <c r="E116" s="48"/>
      <c r="F116" s="48"/>
      <c r="G116" s="48"/>
      <c r="H116" s="48"/>
      <c r="I116" s="48"/>
      <c r="J116" s="48"/>
      <c r="K116" s="53"/>
      <c r="L116" s="48"/>
      <c r="M116" s="48"/>
      <c r="N116" s="48"/>
      <c r="O116" s="48"/>
      <c r="P116" s="48"/>
      <c r="Q116" s="48"/>
      <c r="R116" s="48"/>
      <c r="S116" s="48"/>
      <c r="T116" s="48"/>
    </row>
    <row r="117" spans="4:20" x14ac:dyDescent="0.35">
      <c r="D117" s="48"/>
      <c r="E117" s="48"/>
      <c r="F117" s="48"/>
      <c r="G117" s="48"/>
      <c r="H117" s="48"/>
      <c r="I117" s="48"/>
      <c r="J117" s="48"/>
      <c r="K117" s="53"/>
      <c r="L117" s="48"/>
      <c r="M117" s="48"/>
      <c r="N117" s="48"/>
      <c r="O117" s="48"/>
      <c r="P117" s="48"/>
      <c r="Q117" s="48"/>
      <c r="R117" s="48"/>
      <c r="S117" s="48"/>
      <c r="T117" s="48"/>
    </row>
    <row r="118" spans="4:20" x14ac:dyDescent="0.35">
      <c r="D118" s="48"/>
      <c r="E118" s="48"/>
      <c r="F118" s="48"/>
      <c r="G118" s="48"/>
      <c r="H118" s="48"/>
      <c r="I118" s="48"/>
      <c r="J118" s="48"/>
      <c r="K118" s="53"/>
      <c r="L118" s="48"/>
      <c r="M118" s="48"/>
      <c r="N118" s="48"/>
      <c r="O118" s="48"/>
      <c r="P118" s="48"/>
      <c r="Q118" s="48"/>
      <c r="R118" s="48"/>
      <c r="S118" s="48"/>
      <c r="T118" s="48"/>
    </row>
    <row r="119" spans="4:20" x14ac:dyDescent="0.35">
      <c r="D119" s="48"/>
      <c r="E119" s="48"/>
      <c r="F119" s="48"/>
      <c r="G119" s="48"/>
      <c r="H119" s="48"/>
      <c r="I119" s="48"/>
      <c r="J119" s="48"/>
      <c r="K119" s="53"/>
      <c r="L119" s="48"/>
      <c r="M119" s="48"/>
      <c r="N119" s="48"/>
      <c r="O119" s="48"/>
      <c r="P119" s="48"/>
      <c r="Q119" s="48"/>
      <c r="R119" s="48"/>
      <c r="S119" s="48"/>
      <c r="T119" s="48"/>
    </row>
    <row r="120" spans="4:20" x14ac:dyDescent="0.35">
      <c r="D120" s="48"/>
      <c r="E120" s="48"/>
      <c r="F120" s="48"/>
      <c r="G120" s="48"/>
      <c r="H120" s="48"/>
      <c r="I120" s="48"/>
      <c r="J120" s="48"/>
      <c r="K120" s="53"/>
      <c r="L120" s="48"/>
      <c r="M120" s="48"/>
      <c r="N120" s="48"/>
      <c r="O120" s="48"/>
      <c r="P120" s="48"/>
      <c r="Q120" s="48"/>
      <c r="R120" s="48"/>
      <c r="S120" s="48"/>
      <c r="T120" s="48"/>
    </row>
    <row r="121" spans="4:20" x14ac:dyDescent="0.35">
      <c r="D121" s="48"/>
      <c r="E121" s="48"/>
      <c r="F121" s="48"/>
      <c r="G121" s="48"/>
      <c r="H121" s="48"/>
      <c r="I121" s="48"/>
      <c r="J121" s="48"/>
      <c r="K121" s="53"/>
      <c r="L121" s="48"/>
      <c r="M121" s="48"/>
      <c r="N121" s="48"/>
      <c r="O121" s="48"/>
      <c r="P121" s="48"/>
      <c r="Q121" s="48"/>
      <c r="R121" s="48"/>
      <c r="S121" s="48"/>
      <c r="T121" s="48"/>
    </row>
    <row r="122" spans="4:20" x14ac:dyDescent="0.35">
      <c r="D122" s="48"/>
      <c r="E122" s="48"/>
      <c r="F122" s="48"/>
      <c r="G122" s="48"/>
      <c r="H122" s="48"/>
      <c r="I122" s="48"/>
      <c r="J122" s="48"/>
      <c r="K122" s="53"/>
      <c r="L122" s="48"/>
      <c r="M122" s="48"/>
      <c r="N122" s="48"/>
      <c r="O122" s="48"/>
      <c r="P122" s="48"/>
      <c r="Q122" s="48"/>
      <c r="R122" s="48"/>
      <c r="S122" s="48"/>
      <c r="T122" s="48"/>
    </row>
    <row r="123" spans="4:20" x14ac:dyDescent="0.35">
      <c r="D123" s="48"/>
      <c r="E123" s="48"/>
      <c r="F123" s="48"/>
      <c r="G123" s="48"/>
      <c r="H123" s="48"/>
      <c r="I123" s="48"/>
      <c r="J123" s="48"/>
      <c r="K123" s="53"/>
      <c r="L123" s="48"/>
      <c r="M123" s="48"/>
      <c r="N123" s="48"/>
      <c r="O123" s="48"/>
      <c r="P123" s="48"/>
      <c r="Q123" s="48"/>
      <c r="R123" s="48"/>
      <c r="S123" s="48"/>
      <c r="T123" s="48"/>
    </row>
    <row r="124" spans="4:20" x14ac:dyDescent="0.35">
      <c r="D124" s="48"/>
      <c r="E124" s="48"/>
      <c r="F124" s="48"/>
      <c r="G124" s="48"/>
      <c r="H124" s="48"/>
      <c r="I124" s="48"/>
      <c r="J124" s="48"/>
      <c r="K124" s="53"/>
      <c r="L124" s="48"/>
      <c r="M124" s="48"/>
      <c r="N124" s="48"/>
      <c r="O124" s="48"/>
      <c r="P124" s="48"/>
      <c r="Q124" s="48"/>
      <c r="R124" s="48"/>
      <c r="S124" s="48"/>
      <c r="T124" s="48"/>
    </row>
    <row r="125" spans="4:20" x14ac:dyDescent="0.35">
      <c r="D125" s="48"/>
      <c r="E125" s="48"/>
      <c r="F125" s="48"/>
      <c r="G125" s="48"/>
      <c r="H125" s="48"/>
      <c r="I125" s="48"/>
      <c r="J125" s="48"/>
      <c r="K125" s="53"/>
      <c r="L125" s="48"/>
      <c r="M125" s="48"/>
      <c r="N125" s="48"/>
      <c r="O125" s="48"/>
      <c r="P125" s="48"/>
      <c r="Q125" s="48"/>
      <c r="R125" s="48"/>
      <c r="S125" s="48"/>
      <c r="T125" s="48"/>
    </row>
    <row r="126" spans="4:20" x14ac:dyDescent="0.35">
      <c r="D126" s="48"/>
      <c r="E126" s="48"/>
      <c r="F126" s="48"/>
      <c r="G126" s="48"/>
      <c r="H126" s="48"/>
      <c r="I126" s="48"/>
      <c r="J126" s="48"/>
      <c r="K126" s="53"/>
      <c r="L126" s="48"/>
      <c r="M126" s="48"/>
      <c r="N126" s="48"/>
      <c r="O126" s="48"/>
      <c r="P126" s="48"/>
      <c r="Q126" s="48"/>
      <c r="R126" s="48"/>
      <c r="S126" s="48"/>
      <c r="T126" s="48"/>
    </row>
    <row r="127" spans="4:20" x14ac:dyDescent="0.35">
      <c r="D127" s="48"/>
      <c r="E127" s="48"/>
      <c r="F127" s="48"/>
      <c r="G127" s="48"/>
      <c r="H127" s="48"/>
      <c r="I127" s="48"/>
      <c r="J127" s="48"/>
      <c r="K127" s="53"/>
      <c r="L127" s="48"/>
      <c r="M127" s="48"/>
      <c r="N127" s="48"/>
      <c r="O127" s="48"/>
      <c r="P127" s="48"/>
      <c r="Q127" s="48"/>
      <c r="R127" s="48"/>
      <c r="S127" s="48"/>
      <c r="T127" s="48"/>
    </row>
    <row r="128" spans="4:20" x14ac:dyDescent="0.35">
      <c r="D128" s="48"/>
      <c r="E128" s="48"/>
      <c r="F128" s="48"/>
      <c r="G128" s="48"/>
      <c r="H128" s="48"/>
      <c r="I128" s="48"/>
      <c r="J128" s="48"/>
      <c r="K128" s="53"/>
      <c r="L128" s="48"/>
      <c r="M128" s="48"/>
      <c r="N128" s="48"/>
      <c r="O128" s="48"/>
      <c r="P128" s="48"/>
      <c r="Q128" s="48"/>
      <c r="R128" s="48"/>
      <c r="S128" s="48"/>
      <c r="T128" s="48"/>
    </row>
    <row r="129" spans="4:20" x14ac:dyDescent="0.35">
      <c r="D129" s="48"/>
      <c r="E129" s="48"/>
      <c r="F129" s="48"/>
      <c r="G129" s="48"/>
      <c r="H129" s="48"/>
      <c r="I129" s="48"/>
      <c r="J129" s="48"/>
      <c r="K129" s="53"/>
      <c r="L129" s="48"/>
      <c r="M129" s="48"/>
      <c r="N129" s="48"/>
      <c r="O129" s="48"/>
      <c r="P129" s="48"/>
      <c r="Q129" s="48"/>
      <c r="R129" s="48"/>
      <c r="S129" s="48"/>
      <c r="T129" s="48"/>
    </row>
    <row r="130" spans="4:20" x14ac:dyDescent="0.35">
      <c r="D130" s="48"/>
      <c r="E130" s="48"/>
      <c r="F130" s="48"/>
      <c r="G130" s="48"/>
      <c r="H130" s="48"/>
      <c r="I130" s="48"/>
      <c r="J130" s="48"/>
      <c r="K130" s="53"/>
      <c r="L130" s="48"/>
      <c r="M130" s="48"/>
      <c r="N130" s="48"/>
      <c r="O130" s="48"/>
      <c r="P130" s="48"/>
      <c r="Q130" s="48"/>
      <c r="R130" s="48"/>
      <c r="S130" s="48"/>
      <c r="T130" s="48"/>
    </row>
    <row r="131" spans="4:20" x14ac:dyDescent="0.35">
      <c r="D131" s="48"/>
      <c r="E131" s="48"/>
      <c r="F131" s="48"/>
      <c r="G131" s="48"/>
      <c r="H131" s="48"/>
      <c r="I131" s="48"/>
      <c r="J131" s="48"/>
      <c r="K131" s="53"/>
      <c r="L131" s="48"/>
      <c r="M131" s="48"/>
      <c r="N131" s="48"/>
      <c r="O131" s="48"/>
      <c r="P131" s="48"/>
      <c r="Q131" s="48"/>
      <c r="R131" s="48"/>
      <c r="S131" s="48"/>
      <c r="T131" s="48"/>
    </row>
    <row r="132" spans="4:20" x14ac:dyDescent="0.35">
      <c r="D132" s="48"/>
      <c r="E132" s="48"/>
      <c r="F132" s="48"/>
      <c r="G132" s="48"/>
      <c r="H132" s="48"/>
      <c r="I132" s="48"/>
      <c r="J132" s="48"/>
      <c r="K132" s="53"/>
      <c r="L132" s="48"/>
      <c r="M132" s="48"/>
      <c r="N132" s="48"/>
      <c r="O132" s="48"/>
      <c r="P132" s="48"/>
      <c r="Q132" s="48"/>
      <c r="R132" s="48"/>
      <c r="S132" s="48"/>
      <c r="T132" s="48"/>
    </row>
    <row r="133" spans="4:20" x14ac:dyDescent="0.35">
      <c r="D133" s="48"/>
      <c r="E133" s="48"/>
      <c r="F133" s="48"/>
      <c r="G133" s="48"/>
      <c r="H133" s="48"/>
      <c r="I133" s="48"/>
      <c r="J133" s="48"/>
      <c r="K133" s="53"/>
      <c r="L133" s="48"/>
      <c r="M133" s="48"/>
      <c r="N133" s="48"/>
      <c r="O133" s="48"/>
      <c r="P133" s="48"/>
      <c r="Q133" s="48"/>
      <c r="R133" s="48"/>
      <c r="S133" s="48"/>
      <c r="T133" s="48"/>
    </row>
    <row r="134" spans="4:20" x14ac:dyDescent="0.35">
      <c r="D134" s="48"/>
      <c r="E134" s="48"/>
      <c r="F134" s="48"/>
      <c r="G134" s="48"/>
      <c r="H134" s="48"/>
      <c r="I134" s="48"/>
      <c r="J134" s="48"/>
      <c r="K134" s="53"/>
      <c r="L134" s="48"/>
      <c r="M134" s="48"/>
      <c r="N134" s="48"/>
      <c r="O134" s="48"/>
      <c r="P134" s="48"/>
      <c r="Q134" s="48"/>
      <c r="R134" s="48"/>
      <c r="S134" s="48"/>
      <c r="T134" s="48"/>
    </row>
    <row r="135" spans="4:20" x14ac:dyDescent="0.35">
      <c r="D135" s="48"/>
      <c r="E135" s="48"/>
      <c r="F135" s="48"/>
      <c r="G135" s="48"/>
      <c r="H135" s="48"/>
      <c r="I135" s="48"/>
      <c r="J135" s="48"/>
      <c r="K135" s="53"/>
      <c r="L135" s="48"/>
      <c r="M135" s="48"/>
      <c r="N135" s="48"/>
      <c r="O135" s="48"/>
      <c r="P135" s="48"/>
      <c r="Q135" s="48"/>
      <c r="R135" s="48"/>
      <c r="S135" s="48"/>
      <c r="T135" s="48"/>
    </row>
    <row r="136" spans="4:20" x14ac:dyDescent="0.35">
      <c r="D136" s="48"/>
      <c r="E136" s="48"/>
      <c r="F136" s="48"/>
      <c r="G136" s="48"/>
      <c r="H136" s="48"/>
      <c r="I136" s="48"/>
      <c r="J136" s="48"/>
      <c r="K136" s="53"/>
      <c r="L136" s="48"/>
      <c r="M136" s="48"/>
      <c r="N136" s="48"/>
      <c r="O136" s="48"/>
      <c r="P136" s="48"/>
      <c r="Q136" s="48"/>
      <c r="R136" s="48"/>
      <c r="S136" s="48"/>
      <c r="T136" s="48"/>
    </row>
    <row r="137" spans="4:20" x14ac:dyDescent="0.35">
      <c r="D137" s="48"/>
      <c r="E137" s="48"/>
      <c r="F137" s="48"/>
      <c r="G137" s="48"/>
      <c r="H137" s="48"/>
      <c r="I137" s="48"/>
      <c r="J137" s="48"/>
      <c r="K137" s="53"/>
      <c r="L137" s="48"/>
      <c r="M137" s="48"/>
      <c r="N137" s="48"/>
      <c r="O137" s="48"/>
      <c r="P137" s="48"/>
      <c r="Q137" s="48"/>
      <c r="R137" s="48"/>
      <c r="S137" s="48"/>
      <c r="T137" s="48"/>
    </row>
    <row r="138" spans="4:20" x14ac:dyDescent="0.35">
      <c r="D138" s="48"/>
      <c r="E138" s="48"/>
      <c r="F138" s="48"/>
      <c r="G138" s="48"/>
      <c r="H138" s="48"/>
      <c r="I138" s="48"/>
      <c r="J138" s="48"/>
      <c r="K138" s="53"/>
      <c r="L138" s="48"/>
      <c r="M138" s="48"/>
      <c r="N138" s="48"/>
      <c r="O138" s="48"/>
      <c r="P138" s="48"/>
      <c r="Q138" s="48"/>
      <c r="R138" s="48"/>
      <c r="S138" s="48"/>
      <c r="T138" s="48"/>
    </row>
    <row r="139" spans="4:20" x14ac:dyDescent="0.35">
      <c r="D139" s="48"/>
      <c r="E139" s="48"/>
      <c r="F139" s="48"/>
      <c r="G139" s="48"/>
      <c r="H139" s="48"/>
      <c r="I139" s="48"/>
      <c r="J139" s="48"/>
      <c r="K139" s="53"/>
      <c r="L139" s="48"/>
      <c r="M139" s="48"/>
      <c r="N139" s="48"/>
      <c r="O139" s="48"/>
      <c r="P139" s="48"/>
      <c r="Q139" s="48"/>
      <c r="R139" s="48"/>
      <c r="S139" s="48"/>
      <c r="T139" s="48"/>
    </row>
    <row r="140" spans="4:20" x14ac:dyDescent="0.35">
      <c r="D140" s="48"/>
      <c r="E140" s="48"/>
      <c r="F140" s="48"/>
      <c r="G140" s="48"/>
      <c r="H140" s="48"/>
      <c r="I140" s="48"/>
      <c r="J140" s="48"/>
      <c r="K140" s="53"/>
      <c r="L140" s="48"/>
      <c r="M140" s="48"/>
      <c r="N140" s="48"/>
      <c r="O140" s="48"/>
      <c r="P140" s="48"/>
      <c r="Q140" s="48"/>
      <c r="R140" s="48"/>
      <c r="S140" s="48"/>
      <c r="T140" s="48"/>
    </row>
    <row r="141" spans="4:20" x14ac:dyDescent="0.35">
      <c r="D141" s="48"/>
      <c r="E141" s="48"/>
      <c r="F141" s="48"/>
      <c r="G141" s="48"/>
      <c r="H141" s="48"/>
      <c r="I141" s="48"/>
      <c r="J141" s="48"/>
      <c r="K141" s="53"/>
      <c r="L141" s="48"/>
      <c r="M141" s="48"/>
      <c r="N141" s="48"/>
      <c r="O141" s="48"/>
      <c r="P141" s="48"/>
      <c r="Q141" s="48"/>
      <c r="R141" s="48"/>
      <c r="S141" s="48"/>
      <c r="T141" s="48"/>
    </row>
    <row r="142" spans="4:20" x14ac:dyDescent="0.35">
      <c r="D142" s="48"/>
      <c r="E142" s="48"/>
      <c r="F142" s="48"/>
      <c r="G142" s="48"/>
      <c r="H142" s="48"/>
      <c r="I142" s="48"/>
      <c r="J142" s="48"/>
      <c r="K142" s="53"/>
      <c r="L142" s="48"/>
      <c r="M142" s="48"/>
      <c r="N142" s="48"/>
      <c r="O142" s="48"/>
      <c r="P142" s="48"/>
      <c r="Q142" s="48"/>
      <c r="R142" s="48"/>
      <c r="S142" s="48"/>
      <c r="T142" s="48"/>
    </row>
    <row r="143" spans="4:20" x14ac:dyDescent="0.35">
      <c r="D143" s="48"/>
      <c r="E143" s="48"/>
      <c r="F143" s="48"/>
      <c r="G143" s="48"/>
      <c r="H143" s="48"/>
      <c r="I143" s="48"/>
      <c r="J143" s="48"/>
      <c r="K143" s="53"/>
      <c r="L143" s="48"/>
      <c r="M143" s="48"/>
      <c r="N143" s="48"/>
      <c r="O143" s="48"/>
      <c r="P143" s="48"/>
      <c r="Q143" s="48"/>
      <c r="R143" s="48"/>
      <c r="S143" s="48"/>
      <c r="T143" s="48"/>
    </row>
    <row r="144" spans="4:20" x14ac:dyDescent="0.35">
      <c r="D144" s="48"/>
      <c r="E144" s="48"/>
      <c r="F144" s="48"/>
      <c r="G144" s="48"/>
      <c r="H144" s="48"/>
      <c r="I144" s="48"/>
      <c r="J144" s="48"/>
      <c r="K144" s="53"/>
      <c r="L144" s="48"/>
      <c r="M144" s="48"/>
      <c r="N144" s="48"/>
      <c r="O144" s="48"/>
      <c r="P144" s="48"/>
      <c r="Q144" s="48"/>
      <c r="R144" s="48"/>
      <c r="S144" s="48"/>
      <c r="T144" s="48"/>
    </row>
    <row r="145" spans="4:20" x14ac:dyDescent="0.35">
      <c r="D145" s="48"/>
      <c r="E145" s="48"/>
      <c r="F145" s="48"/>
      <c r="G145" s="48"/>
      <c r="H145" s="48"/>
      <c r="I145" s="48"/>
      <c r="J145" s="48"/>
      <c r="K145" s="53"/>
      <c r="L145" s="48"/>
      <c r="M145" s="48"/>
      <c r="N145" s="48"/>
      <c r="O145" s="48"/>
      <c r="P145" s="48"/>
      <c r="Q145" s="48"/>
      <c r="R145" s="48"/>
      <c r="S145" s="48"/>
      <c r="T145" s="48"/>
    </row>
    <row r="146" spans="4:20" x14ac:dyDescent="0.35">
      <c r="D146" s="48"/>
      <c r="E146" s="48"/>
      <c r="F146" s="48"/>
      <c r="G146" s="48"/>
      <c r="H146" s="48"/>
      <c r="I146" s="48"/>
      <c r="J146" s="48"/>
      <c r="K146" s="53"/>
      <c r="L146" s="48"/>
      <c r="M146" s="48"/>
      <c r="N146" s="48"/>
      <c r="O146" s="48"/>
      <c r="P146" s="48"/>
      <c r="Q146" s="48"/>
      <c r="R146" s="48"/>
      <c r="S146" s="48"/>
      <c r="T146" s="48"/>
    </row>
    <row r="147" spans="4:20" x14ac:dyDescent="0.35">
      <c r="D147" s="48"/>
      <c r="E147" s="48"/>
      <c r="F147" s="48"/>
      <c r="G147" s="48"/>
      <c r="H147" s="48"/>
      <c r="I147" s="48"/>
      <c r="J147" s="48"/>
      <c r="K147" s="53"/>
      <c r="L147" s="48"/>
      <c r="M147" s="48"/>
      <c r="N147" s="48"/>
      <c r="O147" s="48"/>
      <c r="P147" s="48"/>
      <c r="Q147" s="48"/>
      <c r="R147" s="48"/>
      <c r="S147" s="48"/>
      <c r="T147" s="48"/>
    </row>
    <row r="148" spans="4:20" x14ac:dyDescent="0.35">
      <c r="D148" s="48"/>
      <c r="E148" s="48"/>
      <c r="F148" s="48"/>
      <c r="G148" s="48"/>
      <c r="H148" s="48"/>
      <c r="I148" s="48"/>
      <c r="J148" s="48"/>
      <c r="K148" s="53"/>
      <c r="L148" s="48"/>
      <c r="M148" s="48"/>
      <c r="N148" s="48"/>
      <c r="O148" s="48"/>
      <c r="P148" s="48"/>
      <c r="Q148" s="48"/>
      <c r="R148" s="48"/>
      <c r="S148" s="48"/>
      <c r="T148" s="48"/>
    </row>
    <row r="149" spans="4:20" x14ac:dyDescent="0.35">
      <c r="D149" s="48"/>
      <c r="E149" s="48"/>
      <c r="F149" s="48"/>
      <c r="G149" s="48"/>
      <c r="H149" s="48"/>
      <c r="I149" s="48"/>
      <c r="J149" s="48"/>
      <c r="K149" s="53"/>
      <c r="L149" s="48"/>
      <c r="M149" s="48"/>
      <c r="N149" s="48"/>
      <c r="O149" s="48"/>
      <c r="P149" s="48"/>
      <c r="Q149" s="48"/>
      <c r="R149" s="48"/>
      <c r="S149" s="48"/>
      <c r="T149" s="48"/>
    </row>
    <row r="150" spans="4:20" x14ac:dyDescent="0.35">
      <c r="D150" s="48"/>
      <c r="E150" s="48"/>
      <c r="F150" s="48"/>
      <c r="G150" s="48"/>
      <c r="H150" s="48"/>
      <c r="I150" s="48"/>
      <c r="J150" s="48"/>
      <c r="K150" s="53"/>
      <c r="L150" s="48"/>
      <c r="M150" s="48"/>
      <c r="N150" s="48"/>
      <c r="O150" s="48"/>
      <c r="P150" s="48"/>
      <c r="Q150" s="48"/>
      <c r="R150" s="48"/>
      <c r="S150" s="48"/>
      <c r="T150" s="48"/>
    </row>
    <row r="151" spans="4:20" x14ac:dyDescent="0.35">
      <c r="D151" s="48"/>
      <c r="E151" s="48"/>
      <c r="F151" s="48"/>
      <c r="G151" s="48"/>
      <c r="H151" s="48"/>
      <c r="I151" s="48"/>
      <c r="J151" s="48"/>
      <c r="K151" s="53"/>
      <c r="L151" s="48"/>
      <c r="M151" s="48"/>
      <c r="N151" s="48"/>
      <c r="O151" s="48"/>
      <c r="P151" s="48"/>
      <c r="Q151" s="48"/>
      <c r="R151" s="48"/>
      <c r="S151" s="48"/>
      <c r="T151" s="48"/>
    </row>
    <row r="152" spans="4:20" x14ac:dyDescent="0.35">
      <c r="D152" s="48"/>
      <c r="E152" s="48"/>
      <c r="F152" s="48"/>
      <c r="G152" s="48"/>
      <c r="H152" s="48"/>
      <c r="I152" s="48"/>
      <c r="J152" s="48"/>
      <c r="K152" s="53"/>
      <c r="L152" s="48"/>
      <c r="M152" s="48"/>
      <c r="N152" s="48"/>
      <c r="O152" s="48"/>
      <c r="P152" s="48"/>
      <c r="Q152" s="48"/>
      <c r="R152" s="48"/>
      <c r="S152" s="48"/>
      <c r="T152" s="48"/>
    </row>
    <row r="153" spans="4:20" x14ac:dyDescent="0.35">
      <c r="D153" s="48"/>
      <c r="E153" s="48"/>
      <c r="F153" s="48"/>
      <c r="G153" s="48"/>
      <c r="H153" s="48"/>
      <c r="I153" s="48"/>
      <c r="J153" s="48"/>
      <c r="K153" s="53"/>
      <c r="L153" s="48"/>
      <c r="M153" s="48"/>
      <c r="N153" s="48"/>
      <c r="O153" s="48"/>
      <c r="P153" s="48"/>
      <c r="Q153" s="48"/>
      <c r="R153" s="48"/>
      <c r="S153" s="48"/>
      <c r="T153" s="48"/>
    </row>
    <row r="154" spans="4:20" x14ac:dyDescent="0.35">
      <c r="D154" s="48"/>
      <c r="E154" s="48"/>
      <c r="F154" s="48"/>
      <c r="G154" s="48"/>
      <c r="H154" s="48"/>
      <c r="I154" s="48"/>
      <c r="J154" s="48"/>
      <c r="K154" s="53"/>
      <c r="L154" s="48"/>
      <c r="M154" s="48"/>
      <c r="N154" s="48"/>
      <c r="O154" s="48"/>
      <c r="P154" s="48"/>
      <c r="Q154" s="48"/>
      <c r="R154" s="48"/>
      <c r="S154" s="48"/>
      <c r="T154" s="48"/>
    </row>
    <row r="155" spans="4:20" x14ac:dyDescent="0.35">
      <c r="D155" s="48"/>
      <c r="E155" s="48"/>
      <c r="F155" s="48"/>
      <c r="G155" s="48"/>
      <c r="H155" s="48"/>
      <c r="I155" s="48"/>
      <c r="J155" s="48"/>
      <c r="K155" s="53"/>
      <c r="L155" s="48"/>
      <c r="M155" s="48"/>
      <c r="N155" s="48"/>
      <c r="O155" s="48"/>
      <c r="P155" s="48"/>
      <c r="Q155" s="48"/>
      <c r="R155" s="48"/>
      <c r="S155" s="48"/>
      <c r="T155" s="48"/>
    </row>
    <row r="156" spans="4:20" x14ac:dyDescent="0.35">
      <c r="D156" s="48"/>
      <c r="E156" s="48"/>
      <c r="F156" s="48"/>
      <c r="G156" s="48"/>
      <c r="H156" s="48"/>
      <c r="I156" s="48"/>
      <c r="J156" s="48"/>
      <c r="K156" s="53"/>
      <c r="L156" s="48"/>
      <c r="M156" s="48"/>
      <c r="N156" s="48"/>
      <c r="O156" s="48"/>
      <c r="P156" s="48"/>
      <c r="Q156" s="48"/>
      <c r="R156" s="48"/>
      <c r="S156" s="48"/>
      <c r="T156" s="48"/>
    </row>
    <row r="157" spans="4:20" x14ac:dyDescent="0.35">
      <c r="D157" s="48"/>
      <c r="E157" s="48"/>
      <c r="F157" s="48"/>
      <c r="G157" s="48"/>
      <c r="H157" s="48"/>
      <c r="I157" s="48"/>
      <c r="J157" s="48"/>
      <c r="K157" s="53"/>
      <c r="L157" s="48"/>
      <c r="M157" s="48"/>
      <c r="N157" s="48"/>
      <c r="O157" s="48"/>
      <c r="P157" s="48"/>
      <c r="Q157" s="48"/>
      <c r="R157" s="48"/>
      <c r="S157" s="48"/>
      <c r="T157" s="48"/>
    </row>
    <row r="158" spans="4:20" x14ac:dyDescent="0.35">
      <c r="D158" s="48"/>
      <c r="E158" s="48"/>
      <c r="F158" s="48"/>
      <c r="G158" s="48"/>
      <c r="H158" s="48"/>
      <c r="I158" s="48"/>
      <c r="J158" s="48"/>
      <c r="K158" s="53"/>
      <c r="L158" s="48"/>
      <c r="M158" s="48"/>
      <c r="N158" s="48"/>
      <c r="O158" s="48"/>
      <c r="P158" s="48"/>
      <c r="Q158" s="48"/>
      <c r="R158" s="48"/>
      <c r="S158" s="48"/>
      <c r="T158" s="48"/>
    </row>
    <row r="159" spans="4:20" x14ac:dyDescent="0.35">
      <c r="D159" s="48"/>
      <c r="E159" s="48"/>
      <c r="F159" s="48"/>
      <c r="G159" s="48"/>
      <c r="H159" s="48"/>
      <c r="I159" s="48"/>
      <c r="J159" s="48"/>
      <c r="K159" s="53"/>
      <c r="L159" s="48"/>
      <c r="M159" s="48"/>
      <c r="N159" s="48"/>
      <c r="O159" s="48"/>
      <c r="P159" s="48"/>
      <c r="Q159" s="48"/>
      <c r="R159" s="48"/>
      <c r="S159" s="48"/>
      <c r="T159" s="48"/>
    </row>
    <row r="160" spans="4:20" x14ac:dyDescent="0.35">
      <c r="D160" s="48"/>
      <c r="E160" s="48"/>
      <c r="F160" s="48"/>
      <c r="G160" s="48"/>
      <c r="H160" s="48"/>
      <c r="I160" s="48"/>
      <c r="J160" s="48"/>
      <c r="K160" s="53"/>
      <c r="L160" s="48"/>
      <c r="M160" s="48"/>
      <c r="N160" s="48"/>
      <c r="O160" s="48"/>
      <c r="P160" s="48"/>
      <c r="Q160" s="48"/>
      <c r="R160" s="48"/>
      <c r="S160" s="48"/>
      <c r="T160" s="48"/>
    </row>
    <row r="161" spans="4:20" x14ac:dyDescent="0.35">
      <c r="D161" s="48"/>
      <c r="E161" s="48"/>
      <c r="F161" s="48"/>
      <c r="G161" s="48"/>
      <c r="H161" s="48"/>
      <c r="I161" s="48"/>
      <c r="J161" s="48"/>
      <c r="K161" s="53"/>
      <c r="L161" s="48"/>
      <c r="M161" s="48"/>
      <c r="N161" s="48"/>
      <c r="O161" s="48"/>
      <c r="P161" s="48"/>
      <c r="Q161" s="48"/>
      <c r="R161" s="48"/>
      <c r="S161" s="48"/>
      <c r="T161" s="48"/>
    </row>
    <row r="162" spans="4:20" x14ac:dyDescent="0.35">
      <c r="D162" s="48"/>
      <c r="E162" s="48"/>
      <c r="F162" s="48"/>
      <c r="G162" s="48"/>
      <c r="H162" s="48"/>
      <c r="I162" s="48"/>
      <c r="J162" s="48"/>
      <c r="K162" s="53"/>
      <c r="L162" s="48"/>
      <c r="M162" s="48"/>
      <c r="N162" s="48"/>
      <c r="O162" s="48"/>
      <c r="P162" s="48"/>
      <c r="Q162" s="48"/>
      <c r="R162" s="48"/>
      <c r="S162" s="48"/>
      <c r="T162" s="48"/>
    </row>
    <row r="163" spans="4:20" x14ac:dyDescent="0.35">
      <c r="D163" s="48"/>
      <c r="E163" s="48"/>
      <c r="F163" s="48"/>
      <c r="G163" s="48"/>
      <c r="H163" s="48"/>
      <c r="I163" s="48"/>
      <c r="J163" s="48"/>
      <c r="K163" s="53"/>
      <c r="L163" s="48"/>
      <c r="M163" s="48"/>
      <c r="N163" s="48"/>
      <c r="O163" s="48"/>
      <c r="P163" s="48"/>
      <c r="Q163" s="48"/>
      <c r="R163" s="48"/>
      <c r="S163" s="48"/>
      <c r="T163" s="48"/>
    </row>
    <row r="164" spans="4:20" x14ac:dyDescent="0.35">
      <c r="D164" s="48"/>
      <c r="E164" s="48"/>
      <c r="F164" s="48"/>
      <c r="G164" s="48"/>
      <c r="H164" s="48"/>
      <c r="I164" s="48"/>
      <c r="J164" s="48"/>
      <c r="K164" s="53"/>
      <c r="L164" s="48"/>
      <c r="M164" s="48"/>
      <c r="N164" s="48"/>
      <c r="O164" s="48"/>
      <c r="P164" s="48"/>
      <c r="Q164" s="48"/>
      <c r="R164" s="48"/>
      <c r="S164" s="48"/>
      <c r="T164" s="48"/>
    </row>
    <row r="165" spans="4:20" x14ac:dyDescent="0.35">
      <c r="D165" s="48"/>
      <c r="E165" s="48"/>
      <c r="F165" s="48"/>
      <c r="G165" s="48"/>
      <c r="H165" s="48"/>
      <c r="I165" s="48"/>
      <c r="J165" s="48"/>
      <c r="K165" s="53"/>
      <c r="L165" s="48"/>
      <c r="M165" s="48"/>
      <c r="N165" s="48"/>
      <c r="O165" s="48"/>
      <c r="P165" s="48"/>
      <c r="Q165" s="48"/>
      <c r="R165" s="48"/>
      <c r="S165" s="48"/>
      <c r="T165" s="48"/>
    </row>
    <row r="166" spans="4:20" x14ac:dyDescent="0.35">
      <c r="D166" s="48"/>
      <c r="E166" s="48"/>
      <c r="F166" s="48"/>
      <c r="G166" s="48"/>
      <c r="H166" s="48"/>
      <c r="I166" s="48"/>
      <c r="J166" s="48"/>
      <c r="K166" s="53"/>
      <c r="L166" s="48"/>
      <c r="M166" s="48"/>
      <c r="N166" s="48"/>
      <c r="O166" s="48"/>
      <c r="P166" s="48"/>
      <c r="Q166" s="48"/>
      <c r="R166" s="48"/>
      <c r="S166" s="48"/>
      <c r="T166" s="48"/>
    </row>
    <row r="167" spans="4:20" x14ac:dyDescent="0.35">
      <c r="D167" s="48"/>
      <c r="E167" s="48"/>
      <c r="F167" s="48"/>
      <c r="G167" s="48"/>
      <c r="H167" s="48"/>
      <c r="I167" s="48"/>
      <c r="J167" s="48"/>
      <c r="K167" s="53"/>
      <c r="L167" s="48"/>
      <c r="M167" s="48"/>
      <c r="N167" s="48"/>
      <c r="O167" s="48"/>
      <c r="P167" s="48"/>
      <c r="Q167" s="48"/>
      <c r="R167" s="48"/>
      <c r="S167" s="48"/>
      <c r="T167" s="48"/>
    </row>
    <row r="168" spans="4:20" x14ac:dyDescent="0.35">
      <c r="D168" s="48"/>
      <c r="E168" s="48"/>
      <c r="F168" s="48"/>
      <c r="G168" s="48"/>
      <c r="H168" s="48"/>
      <c r="I168" s="48"/>
      <c r="J168" s="48"/>
      <c r="K168" s="53"/>
      <c r="L168" s="48"/>
      <c r="M168" s="48"/>
      <c r="N168" s="48"/>
      <c r="O168" s="48"/>
      <c r="P168" s="48"/>
      <c r="Q168" s="48"/>
      <c r="R168" s="48"/>
      <c r="S168" s="48"/>
      <c r="T168" s="48"/>
    </row>
    <row r="169" spans="4:20" x14ac:dyDescent="0.35">
      <c r="D169" s="48"/>
      <c r="E169" s="48"/>
      <c r="F169" s="48"/>
      <c r="G169" s="48"/>
      <c r="H169" s="48"/>
      <c r="I169" s="48"/>
      <c r="J169" s="48"/>
      <c r="K169" s="53"/>
      <c r="L169" s="48"/>
      <c r="M169" s="48"/>
      <c r="N169" s="48"/>
      <c r="O169" s="48"/>
      <c r="P169" s="48"/>
      <c r="Q169" s="48"/>
      <c r="R169" s="48"/>
      <c r="S169" s="48"/>
      <c r="T169" s="48"/>
    </row>
    <row r="170" spans="4:20" x14ac:dyDescent="0.35">
      <c r="D170" s="48"/>
      <c r="E170" s="48"/>
      <c r="F170" s="48"/>
      <c r="G170" s="48"/>
      <c r="H170" s="48"/>
      <c r="I170" s="48"/>
      <c r="J170" s="48"/>
      <c r="K170" s="53"/>
      <c r="L170" s="48"/>
      <c r="M170" s="48"/>
      <c r="N170" s="48"/>
      <c r="O170" s="48"/>
      <c r="P170" s="48"/>
      <c r="Q170" s="48"/>
      <c r="R170" s="48"/>
      <c r="S170" s="48"/>
      <c r="T170" s="48"/>
    </row>
    <row r="171" spans="4:20" x14ac:dyDescent="0.35">
      <c r="D171" s="48"/>
      <c r="E171" s="48"/>
      <c r="F171" s="48"/>
      <c r="G171" s="48"/>
      <c r="H171" s="48"/>
      <c r="I171" s="48"/>
      <c r="J171" s="48"/>
      <c r="K171" s="53"/>
      <c r="L171" s="48"/>
      <c r="M171" s="48"/>
      <c r="N171" s="48"/>
      <c r="O171" s="48"/>
      <c r="P171" s="48"/>
      <c r="Q171" s="48"/>
      <c r="R171" s="48"/>
      <c r="S171" s="48"/>
      <c r="T171" s="48"/>
    </row>
    <row r="172" spans="4:20" x14ac:dyDescent="0.35">
      <c r="D172" s="48"/>
      <c r="E172" s="48"/>
      <c r="F172" s="48"/>
      <c r="G172" s="48"/>
      <c r="H172" s="48"/>
      <c r="I172" s="48"/>
      <c r="J172" s="48"/>
      <c r="K172" s="53"/>
      <c r="L172" s="48"/>
      <c r="M172" s="48"/>
      <c r="N172" s="48"/>
      <c r="O172" s="48"/>
      <c r="P172" s="48"/>
      <c r="Q172" s="48"/>
      <c r="R172" s="48"/>
      <c r="S172" s="48"/>
      <c r="T172" s="48"/>
    </row>
    <row r="173" spans="4:20" x14ac:dyDescent="0.35">
      <c r="D173" s="48"/>
      <c r="E173" s="48"/>
      <c r="F173" s="48"/>
      <c r="G173" s="48"/>
      <c r="H173" s="48"/>
      <c r="I173" s="48"/>
      <c r="J173" s="48"/>
      <c r="K173" s="53"/>
      <c r="L173" s="48"/>
      <c r="M173" s="48"/>
      <c r="N173" s="48"/>
      <c r="O173" s="48"/>
      <c r="P173" s="48"/>
      <c r="Q173" s="48"/>
      <c r="R173" s="48"/>
      <c r="S173" s="48"/>
      <c r="T173" s="48"/>
    </row>
    <row r="174" spans="4:20" x14ac:dyDescent="0.35">
      <c r="D174" s="48"/>
      <c r="E174" s="48"/>
      <c r="F174" s="48"/>
      <c r="G174" s="48"/>
      <c r="H174" s="48"/>
      <c r="I174" s="48"/>
      <c r="J174" s="48"/>
      <c r="K174" s="53"/>
      <c r="L174" s="48"/>
      <c r="M174" s="48"/>
      <c r="N174" s="48"/>
      <c r="O174" s="48"/>
      <c r="P174" s="48"/>
      <c r="Q174" s="48"/>
      <c r="R174" s="48"/>
      <c r="S174" s="48"/>
      <c r="T174" s="48"/>
    </row>
    <row r="175" spans="4:20" x14ac:dyDescent="0.35">
      <c r="D175" s="48"/>
      <c r="E175" s="48"/>
      <c r="F175" s="48"/>
      <c r="G175" s="48"/>
      <c r="H175" s="48"/>
      <c r="I175" s="48"/>
      <c r="J175" s="48"/>
      <c r="K175" s="53"/>
      <c r="L175" s="48"/>
      <c r="M175" s="48"/>
      <c r="N175" s="48"/>
      <c r="O175" s="48"/>
      <c r="P175" s="48"/>
      <c r="Q175" s="48"/>
      <c r="R175" s="48"/>
      <c r="S175" s="48"/>
      <c r="T175" s="48"/>
    </row>
    <row r="176" spans="4:20" x14ac:dyDescent="0.35">
      <c r="D176" s="48"/>
      <c r="E176" s="48"/>
      <c r="F176" s="48"/>
      <c r="G176" s="48"/>
      <c r="H176" s="48"/>
      <c r="I176" s="48"/>
      <c r="J176" s="48"/>
      <c r="K176" s="53"/>
      <c r="L176" s="48"/>
      <c r="M176" s="48"/>
      <c r="N176" s="48"/>
      <c r="O176" s="48"/>
      <c r="P176" s="48"/>
      <c r="Q176" s="48"/>
      <c r="R176" s="48"/>
      <c r="S176" s="48"/>
      <c r="T176" s="48"/>
    </row>
    <row r="177" spans="4:20" x14ac:dyDescent="0.35">
      <c r="D177" s="48"/>
      <c r="E177" s="48"/>
      <c r="F177" s="48"/>
      <c r="G177" s="48"/>
      <c r="H177" s="48"/>
      <c r="I177" s="48"/>
      <c r="J177" s="48"/>
      <c r="K177" s="53"/>
      <c r="L177" s="48"/>
      <c r="M177" s="48"/>
      <c r="N177" s="48"/>
      <c r="O177" s="48"/>
      <c r="P177" s="48"/>
      <c r="Q177" s="48"/>
      <c r="R177" s="48"/>
      <c r="S177" s="48"/>
      <c r="T177" s="48"/>
    </row>
    <row r="178" spans="4:20" x14ac:dyDescent="0.35">
      <c r="D178" s="48"/>
      <c r="E178" s="48"/>
      <c r="F178" s="48"/>
      <c r="G178" s="48"/>
      <c r="H178" s="48"/>
      <c r="I178" s="48"/>
      <c r="J178" s="48"/>
      <c r="K178" s="53"/>
      <c r="L178" s="48"/>
      <c r="M178" s="48"/>
      <c r="N178" s="48"/>
      <c r="O178" s="48"/>
      <c r="P178" s="48"/>
      <c r="Q178" s="48"/>
      <c r="R178" s="48"/>
      <c r="S178" s="48"/>
      <c r="T178" s="48"/>
    </row>
    <row r="179" spans="4:20" x14ac:dyDescent="0.35">
      <c r="D179" s="48"/>
      <c r="E179" s="48"/>
      <c r="F179" s="48"/>
      <c r="G179" s="48"/>
      <c r="H179" s="48"/>
      <c r="I179" s="48"/>
      <c r="J179" s="48"/>
      <c r="K179" s="53"/>
      <c r="L179" s="48"/>
      <c r="M179" s="48"/>
      <c r="N179" s="48"/>
      <c r="O179" s="48"/>
      <c r="P179" s="48"/>
      <c r="Q179" s="48"/>
      <c r="R179" s="48"/>
      <c r="S179" s="48"/>
      <c r="T179" s="48"/>
    </row>
  </sheetData>
  <sheetProtection password="EC12" sheet="1" objects="1" scenarios="1" selectLockedCells="1"/>
  <mergeCells count="5">
    <mergeCell ref="B2:K2"/>
    <mergeCell ref="D69:E69"/>
    <mergeCell ref="D24:F25"/>
    <mergeCell ref="B15:C15"/>
    <mergeCell ref="B24:B25"/>
  </mergeCells>
  <phoneticPr fontId="2" type="noConversion"/>
  <conditionalFormatting sqref="D24">
    <cfRule type="cellIs" dxfId="3" priority="1" stopIfTrue="1" operator="equal">
      <formula>"LOW"</formula>
    </cfRule>
  </conditionalFormatting>
  <conditionalFormatting sqref="B5:B14">
    <cfRule type="cellIs" dxfId="2" priority="2" stopIfTrue="1" operator="equal">
      <formula>"Select Feed - click here"</formula>
    </cfRule>
  </conditionalFormatting>
  <conditionalFormatting sqref="F17">
    <cfRule type="expression" dxfId="1" priority="5" stopIfTrue="1">
      <formula>($F$15&gt;10.5)</formula>
    </cfRule>
    <cfRule type="expression" dxfId="0" priority="6" stopIfTrue="1">
      <formula>($C$20&lt;5)</formula>
    </cfRule>
  </conditionalFormatting>
  <dataValidations count="1">
    <dataValidation type="list" allowBlank="1" showInputMessage="1" showErrorMessage="1" sqref="B5:B14">
      <formula1>Feed</formula1>
    </dataValidation>
  </dataValidations>
  <printOptions horizontalCentered="1" verticalCentered="1"/>
  <pageMargins left="0.31496062992125984" right="0.23622047244094491" top="0.74803149606299213" bottom="0.39370078740157483" header="0.31496062992125984" footer="0.15748031496062992"/>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About this tool</vt:lpstr>
      <vt:lpstr>Ingredients input sheet</vt:lpstr>
      <vt:lpstr>Diet input sheet</vt:lpstr>
      <vt:lpstr>Feed</vt:lpstr>
      <vt:lpstr>'Ingredients input sheet'!Feeds</vt:lpstr>
      <vt:lpstr>'Diet input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Little</dc:creator>
  <cp:lastModifiedBy>Cath Lescun</cp:lastModifiedBy>
  <cp:lastPrinted>2017-06-29T00:03:40Z</cp:lastPrinted>
  <dcterms:created xsi:type="dcterms:W3CDTF">2010-08-06T03:11:05Z</dcterms:created>
  <dcterms:modified xsi:type="dcterms:W3CDTF">2017-07-02T23:19:42Z</dcterms:modified>
</cp:coreProperties>
</file>