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.sharepoint.com/sites/RegionalServicesTeam-DevelopmentDRA/Shared Documents/Projects/Website Resource Optimisation/Website Tool Master Files/Feedbase &amp; Nutrition/"/>
    </mc:Choice>
  </mc:AlternateContent>
  <xr:revisionPtr revIDLastSave="4" documentId="8_{D4929F70-0445-4D24-9106-B90D4E785099}" xr6:coauthVersionLast="47" xr6:coauthVersionMax="47" xr10:uidLastSave="{FD861092-AE94-4AFE-8968-7A95D536AB13}"/>
  <bookViews>
    <workbookView xWindow="-120" yWindow="-120" windowWidth="29040" windowHeight="15720" xr2:uid="{00000000-000D-0000-FFFF-FFFF00000000}"/>
  </bookViews>
  <sheets>
    <sheet name="Macros Instructions" sheetId="2" r:id="rId1"/>
    <sheet name="Irrigated Silag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L42" i="1" l="1"/>
  <c r="M42" i="1"/>
  <c r="N42" i="1"/>
  <c r="K42" i="1"/>
  <c r="J18" i="1"/>
  <c r="K18" i="1" s="1"/>
  <c r="J19" i="1"/>
  <c r="M19" i="1" s="1"/>
  <c r="J20" i="1"/>
  <c r="L20" i="1" s="1"/>
  <c r="J21" i="1"/>
  <c r="J22" i="1"/>
  <c r="J23" i="1"/>
  <c r="J24" i="1"/>
  <c r="J25" i="1"/>
  <c r="K25" i="1" s="1"/>
  <c r="K26" i="1"/>
  <c r="J27" i="1"/>
  <c r="M27" i="1" s="1"/>
  <c r="J28" i="1"/>
  <c r="L28" i="1" s="1"/>
  <c r="J29" i="1"/>
  <c r="K29" i="1" s="1"/>
  <c r="J30" i="1"/>
  <c r="N30" i="1" s="1"/>
  <c r="J31" i="1"/>
  <c r="K31" i="1" s="1"/>
  <c r="J32" i="1"/>
  <c r="L32" i="1" s="1"/>
  <c r="J33" i="1"/>
  <c r="K33" i="1" s="1"/>
  <c r="J34" i="1"/>
  <c r="K34" i="1" s="1"/>
  <c r="J35" i="1"/>
  <c r="M35" i="1" s="1"/>
  <c r="J36" i="1"/>
  <c r="L36" i="1" s="1"/>
  <c r="N20" i="1" l="1"/>
  <c r="M26" i="1"/>
  <c r="N31" i="1"/>
  <c r="L31" i="1"/>
  <c r="N25" i="1"/>
  <c r="K30" i="1"/>
  <c r="L25" i="1"/>
  <c r="M20" i="1"/>
  <c r="L33" i="1"/>
  <c r="M34" i="1"/>
  <c r="K32" i="1"/>
  <c r="M36" i="1"/>
  <c r="M30" i="1"/>
  <c r="K36" i="1"/>
  <c r="L30" i="1"/>
  <c r="N23" i="1"/>
  <c r="N33" i="1"/>
  <c r="M28" i="1"/>
  <c r="N22" i="1"/>
  <c r="N28" i="1"/>
  <c r="N36" i="1"/>
  <c r="M33" i="1"/>
  <c r="K28" i="1"/>
  <c r="L35" i="1"/>
  <c r="L27" i="1"/>
  <c r="L19" i="1"/>
  <c r="K35" i="1"/>
  <c r="K27" i="1"/>
  <c r="M25" i="1"/>
  <c r="K19" i="1"/>
  <c r="N34" i="1"/>
  <c r="M31" i="1"/>
  <c r="N26" i="1"/>
  <c r="N18" i="1"/>
  <c r="N29" i="1"/>
  <c r="N21" i="1"/>
  <c r="M18" i="1"/>
  <c r="L34" i="1"/>
  <c r="N32" i="1"/>
  <c r="M29" i="1"/>
  <c r="L26" i="1"/>
  <c r="N24" i="1"/>
  <c r="M21" i="1"/>
  <c r="L18" i="1"/>
  <c r="N35" i="1"/>
  <c r="M32" i="1"/>
  <c r="L29" i="1"/>
  <c r="N27" i="1"/>
  <c r="M24" i="1"/>
  <c r="N19" i="1"/>
  <c r="J17" i="1" l="1"/>
  <c r="K17" i="1" l="1"/>
  <c r="N17" i="1"/>
  <c r="M17" i="1"/>
  <c r="L17" i="1"/>
  <c r="I37" i="1" l="1"/>
  <c r="J37" i="1" s="1"/>
  <c r="J16" i="1"/>
  <c r="K16" i="1" s="1"/>
  <c r="L16" i="1" s="1"/>
  <c r="M16" i="1" s="1"/>
  <c r="N16" i="1" s="1"/>
  <c r="J15" i="1"/>
  <c r="K15" i="1" s="1"/>
  <c r="L15" i="1" s="1"/>
  <c r="M15" i="1" l="1"/>
  <c r="K37" i="1"/>
  <c r="M37" i="1"/>
  <c r="L37" i="1"/>
  <c r="L38" i="1" s="1"/>
  <c r="L44" i="1" s="1"/>
  <c r="L45" i="1" s="1"/>
  <c r="N37" i="1"/>
  <c r="K38" i="1"/>
  <c r="K44" i="1" s="1"/>
  <c r="K45" i="1" s="1"/>
  <c r="N15" i="1" l="1"/>
  <c r="N38" i="1" s="1"/>
  <c r="N44" i="1" s="1"/>
  <c r="N45" i="1" s="1"/>
  <c r="M38" i="1"/>
  <c r="M44" i="1" s="1"/>
  <c r="M45" i="1" s="1"/>
</calcChain>
</file>

<file path=xl/sharedStrings.xml><?xml version="1.0" encoding="utf-8"?>
<sst xmlns="http://schemas.openxmlformats.org/spreadsheetml/2006/main" count="102" uniqueCount="75">
  <si>
    <t>ECONOMIC COSTS TO ESTABLISH AND GROW MAIZE UNDER A FALL ARMYWORM INCURSION</t>
  </si>
  <si>
    <t>Instructions to use the spreadsheet located at the bottom</t>
  </si>
  <si>
    <t>Assumptions</t>
  </si>
  <si>
    <t>Machinery costs include Fuel, oil, repairs and maintenance</t>
  </si>
  <si>
    <t xml:space="preserve">Irrigated Maize Silage </t>
  </si>
  <si>
    <t>Irrigation costs</t>
  </si>
  <si>
    <t>/ML</t>
  </si>
  <si>
    <t>FAW Incursion Level</t>
  </si>
  <si>
    <t>Zero</t>
  </si>
  <si>
    <t>Low</t>
  </si>
  <si>
    <t>Medium</t>
  </si>
  <si>
    <t>High</t>
  </si>
  <si>
    <t xml:space="preserve">Number of FAW Treatments </t>
  </si>
  <si>
    <t>Regional Relevance</t>
  </si>
  <si>
    <t>Northern Victoria/Southern NSW</t>
  </si>
  <si>
    <t>NNSW/SE Qld</t>
  </si>
  <si>
    <t>North Queensland</t>
  </si>
  <si>
    <t>Operation</t>
  </si>
  <si>
    <t>Machinery</t>
  </si>
  <si>
    <t>Inputs</t>
  </si>
  <si>
    <t>Total</t>
  </si>
  <si>
    <t>Month</t>
  </si>
  <si>
    <t>$/ha</t>
  </si>
  <si>
    <t>Units/ha</t>
  </si>
  <si>
    <t>Unit</t>
  </si>
  <si>
    <t>$/unit</t>
  </si>
  <si>
    <t>Offset discs</t>
  </si>
  <si>
    <t>Sept</t>
  </si>
  <si>
    <t>Pre-emergent Spray</t>
  </si>
  <si>
    <t>Primextra Gold (with above)</t>
  </si>
  <si>
    <t>L</t>
  </si>
  <si>
    <t>Dual Gold (with above)</t>
  </si>
  <si>
    <t>FAW treatment</t>
  </si>
  <si>
    <t>Fawligen</t>
  </si>
  <si>
    <t>Oct</t>
  </si>
  <si>
    <t>Nov</t>
  </si>
  <si>
    <t>Vantacor</t>
  </si>
  <si>
    <t>Dec</t>
  </si>
  <si>
    <t>Spreader</t>
  </si>
  <si>
    <t>Fertiliser, Urea (with above)</t>
  </si>
  <si>
    <t>kg</t>
  </si>
  <si>
    <t>Fertiliser, Super (with above)</t>
  </si>
  <si>
    <t>Fertiliser, Muriate of Potash (with above)</t>
  </si>
  <si>
    <t>Power Harrows</t>
  </si>
  <si>
    <t>Planting and seed with a 4 row planter</t>
  </si>
  <si>
    <t>Harvest &amp; ensile</t>
  </si>
  <si>
    <t>t (wet)</t>
  </si>
  <si>
    <t>Irrigation</t>
  </si>
  <si>
    <t>Various</t>
  </si>
  <si>
    <t>ML</t>
  </si>
  <si>
    <t>Total annual cost (maintenance and establishment)</t>
  </si>
  <si>
    <t>Feed production and utilisation</t>
  </si>
  <si>
    <t>Feed produced (kgDM/ha)</t>
  </si>
  <si>
    <t>Feed utilisation (kgDM/ha)</t>
  </si>
  <si>
    <t>Utilisation %</t>
  </si>
  <si>
    <t>Cost of feed ($/kgDM)</t>
  </si>
  <si>
    <t>Cost of feed ($/tonne as fed)</t>
  </si>
  <si>
    <t>Dry Matter %</t>
  </si>
  <si>
    <t>INSTRUCTIONS</t>
  </si>
  <si>
    <t>Enter current information in orange cells only</t>
  </si>
  <si>
    <t>Enter costs or irrigation and machinery use</t>
  </si>
  <si>
    <t>Enter month of application for fertiliser and pesticide</t>
  </si>
  <si>
    <t>Enter current costs and rate of appliction for pesticide and fertiliser</t>
  </si>
  <si>
    <t>Enter new Dry Matter % if known</t>
  </si>
  <si>
    <t>Cost of feed will automatically recalculate with new pricings</t>
  </si>
  <si>
    <r>
      <rPr>
        <b/>
        <sz val="12"/>
        <color theme="5"/>
        <rFont val="Aptos"/>
        <family val="2"/>
      </rPr>
      <t>Important information:</t>
    </r>
    <r>
      <rPr>
        <sz val="12"/>
        <color theme="1"/>
        <rFont val="Aptos"/>
        <family val="2"/>
      </rPr>
      <t xml:space="preserve"> </t>
    </r>
    <r>
      <rPr>
        <sz val="12"/>
        <color theme="0"/>
        <rFont val="Aptos"/>
        <family val="2"/>
      </rPr>
      <t>download this Excel file to a computer desktop or document folder and enable the macros. 
If the macros are not enabled, follow these steps:</t>
    </r>
  </si>
  <si>
    <t>• Close the file.</t>
  </si>
  <si>
    <t>• Find the file in the saved location/folder.</t>
  </si>
  <si>
    <t>• Right click on the file and select Properties.</t>
  </si>
  <si>
    <t>• At the bottom of the General tab, tick the Unblock checkbox and select Apply and then OK.</t>
  </si>
  <si>
    <t>• Open the file.</t>
  </si>
  <si>
    <t>If the above did not enable the macros, follow these steps:</t>
  </si>
  <si>
    <r>
      <rPr>
        <sz val="12"/>
        <color theme="0"/>
        <rFont val="Aptos Narrow"/>
        <family val="2"/>
      </rPr>
      <t xml:space="preserve">• </t>
    </r>
    <r>
      <rPr>
        <sz val="12"/>
        <color theme="0"/>
        <rFont val="Aptos"/>
        <family val="2"/>
      </rPr>
      <t>Open the file.</t>
    </r>
  </si>
  <si>
    <t>• Go to File &gt; Options &gt; Trust Center &gt; Trust Center Settings &gt; Trusted Locations.</t>
  </si>
  <si>
    <t>• Add the saved location/folder (this tells Excel that it is safe to run macros from that location).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</si>
</sst>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"/>
    <numFmt numFmtId="166" formatCode="&quot;$&quot;#,##0"/>
    <numFmt numFmtId="167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ptos"/>
      <family val="2"/>
    </font>
    <font>
      <b/>
      <sz val="12"/>
      <color theme="5"/>
      <name val="Aptos"/>
      <family val="2"/>
    </font>
    <font>
      <sz val="12"/>
      <color theme="0"/>
      <name val="Aptos"/>
      <family val="2"/>
    </font>
    <font>
      <sz val="12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12" xfId="0" applyBorder="1"/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9" xfId="0" applyFont="1" applyBorder="1"/>
    <xf numFmtId="0" fontId="0" fillId="0" borderId="5" xfId="0" quotePrefix="1" applyBorder="1" applyAlignment="1">
      <alignment horizontal="left"/>
    </xf>
    <xf numFmtId="0" fontId="1" fillId="0" borderId="10" xfId="0" quotePrefix="1" applyFont="1" applyBorder="1" applyAlignment="1">
      <alignment horizontal="left"/>
    </xf>
    <xf numFmtId="0" fontId="0" fillId="0" borderId="2" xfId="0" applyBorder="1"/>
    <xf numFmtId="0" fontId="1" fillId="0" borderId="2" xfId="0" applyFont="1" applyBorder="1"/>
    <xf numFmtId="0" fontId="0" fillId="0" borderId="4" xfId="0" applyBorder="1"/>
    <xf numFmtId="0" fontId="1" fillId="0" borderId="1" xfId="0" applyFont="1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5" xfId="0" applyBorder="1" applyAlignment="1">
      <alignment horizontal="right"/>
    </xf>
    <xf numFmtId="0" fontId="1" fillId="0" borderId="4" xfId="0" applyFont="1" applyBorder="1"/>
    <xf numFmtId="164" fontId="0" fillId="0" borderId="5" xfId="0" applyNumberFormat="1" applyBorder="1" applyAlignment="1">
      <alignment horizontal="center"/>
    </xf>
    <xf numFmtId="0" fontId="0" fillId="2" borderId="2" xfId="0" applyFill="1" applyBorder="1"/>
    <xf numFmtId="0" fontId="0" fillId="2" borderId="7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12" xfId="0" applyFill="1" applyBorder="1"/>
    <xf numFmtId="0" fontId="0" fillId="2" borderId="0" xfId="0" applyFill="1"/>
    <xf numFmtId="0" fontId="0" fillId="2" borderId="14" xfId="0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2" borderId="12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quotePrefix="1" applyNumberFormat="1" applyFill="1" applyAlignment="1">
      <alignment horizontal="center"/>
    </xf>
    <xf numFmtId="167" fontId="0" fillId="2" borderId="0" xfId="0" applyNumberFormat="1" applyFill="1"/>
    <xf numFmtId="0" fontId="0" fillId="2" borderId="12" xfId="0" applyFill="1" applyBorder="1" applyAlignment="1">
      <alignment horizontal="left"/>
    </xf>
    <xf numFmtId="0" fontId="0" fillId="2" borderId="12" xfId="0" quotePrefix="1" applyFill="1" applyBorder="1" applyAlignment="1">
      <alignment horizontal="left" indent="1"/>
    </xf>
    <xf numFmtId="0" fontId="0" fillId="2" borderId="0" xfId="0" quotePrefix="1" applyFill="1" applyAlignment="1">
      <alignment horizontal="left" indent="1"/>
    </xf>
    <xf numFmtId="165" fontId="0" fillId="2" borderId="4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2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0" fontId="2" fillId="2" borderId="12" xfId="0" applyFont="1" applyFill="1" applyBorder="1"/>
    <xf numFmtId="0" fontId="2" fillId="2" borderId="1" xfId="0" applyFont="1" applyFill="1" applyBorder="1"/>
    <xf numFmtId="0" fontId="2" fillId="2" borderId="12" xfId="0" applyFon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4" fontId="0" fillId="3" borderId="13" xfId="0" applyNumberFormat="1" applyFill="1" applyBorder="1" applyAlignment="1">
      <alignment horizontal="center"/>
    </xf>
    <xf numFmtId="4" fontId="1" fillId="3" borderId="11" xfId="0" applyNumberFormat="1" applyFon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3" fontId="0" fillId="4" borderId="13" xfId="0" applyNumberForma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0" fillId="4" borderId="3" xfId="0" applyNumberFormat="1" applyFill="1" applyBorder="1" applyAlignment="1">
      <alignment horizontal="center"/>
    </xf>
    <xf numFmtId="4" fontId="0" fillId="4" borderId="13" xfId="0" applyNumberFormat="1" applyFill="1" applyBorder="1" applyAlignment="1">
      <alignment horizontal="center"/>
    </xf>
    <xf numFmtId="4" fontId="1" fillId="4" borderId="11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4" fontId="0" fillId="5" borderId="3" xfId="0" applyNumberFormat="1" applyFill="1" applyBorder="1" applyAlignment="1">
      <alignment horizontal="center"/>
    </xf>
    <xf numFmtId="4" fontId="0" fillId="5" borderId="13" xfId="0" applyNumberFormat="1" applyFill="1" applyBorder="1" applyAlignment="1">
      <alignment horizontal="center"/>
    </xf>
    <xf numFmtId="4" fontId="1" fillId="5" borderId="11" xfId="0" applyNumberFormat="1" applyFon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3" fontId="1" fillId="5" borderId="6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0" fontId="6" fillId="7" borderId="0" xfId="0" applyFont="1" applyFill="1" applyAlignment="1">
      <alignment horizontal="left" vertical="center" wrapText="1"/>
    </xf>
    <xf numFmtId="49" fontId="8" fillId="7" borderId="0" xfId="0" applyNumberFormat="1" applyFont="1" applyFill="1" applyAlignment="1">
      <alignment vertical="center" wrapText="1"/>
    </xf>
    <xf numFmtId="0" fontId="5" fillId="7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9525</xdr:colOff>
      <xdr:row>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6BFBBB1-2560-4F4F-905C-4BD98E99C46D}"/>
            </a:ext>
          </a:extLst>
        </xdr:cNvPr>
        <xdr:cNvGrpSpPr/>
      </xdr:nvGrpSpPr>
      <xdr:grpSpPr>
        <a:xfrm>
          <a:off x="0" y="0"/>
          <a:ext cx="10715625" cy="1333500"/>
          <a:chOff x="618360" y="2809788"/>
          <a:chExt cx="10955279" cy="123842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9CA6AC9-09AB-D00D-6BBB-94CE50B07B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18360" y="2809788"/>
            <a:ext cx="10955279" cy="1238423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B3332C1-39C4-90E4-D19B-E4F527961F5B}"/>
              </a:ext>
            </a:extLst>
          </xdr:cNvPr>
          <xdr:cNvSpPr txBox="1"/>
        </xdr:nvSpPr>
        <xdr:spPr>
          <a:xfrm>
            <a:off x="1012698" y="3039237"/>
            <a:ext cx="5479542" cy="551002"/>
          </a:xfrm>
          <a:prstGeom prst="rect">
            <a:avLst/>
          </a:prstGeom>
          <a:solidFill>
            <a:srgbClr val="0C2340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chemeClr val="bg1"/>
                </a:solidFill>
              </a:rPr>
              <a:t>Fall Army Worm</a:t>
            </a:r>
            <a:r>
              <a:rPr lang="en-US" b="1" baseline="0">
                <a:solidFill>
                  <a:schemeClr val="bg1"/>
                </a:solidFill>
              </a:rPr>
              <a:t> </a:t>
            </a:r>
            <a:r>
              <a:rPr lang="en-US" b="1">
                <a:solidFill>
                  <a:schemeClr val="bg1"/>
                </a:solidFill>
              </a:rPr>
              <a:t>Calculator</a:t>
            </a:r>
          </a:p>
          <a:p>
            <a:r>
              <a:rPr lang="en-US" sz="1400">
                <a:solidFill>
                  <a:schemeClr val="bg1"/>
                </a:solidFill>
              </a:rPr>
              <a:t>Version 2 May2026</a:t>
            </a:r>
            <a:endParaRPr lang="en-AU" sz="14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31</xdr:row>
      <xdr:rowOff>104775</xdr:rowOff>
    </xdr:from>
    <xdr:to>
      <xdr:col>5</xdr:col>
      <xdr:colOff>590550</xdr:colOff>
      <xdr:row>31</xdr:row>
      <xdr:rowOff>104776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514725" y="4210050"/>
          <a:ext cx="409575" cy="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178953</xdr:colOff>
      <xdr:row>0</xdr:row>
      <xdr:rowOff>51955</xdr:rowOff>
    </xdr:from>
    <xdr:to>
      <xdr:col>1</xdr:col>
      <xdr:colOff>634999</xdr:colOff>
      <xdr:row>3</xdr:row>
      <xdr:rowOff>143047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55CF76-1F35-9260-64B0-E4629178A3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502"/>
        <a:stretch/>
      </xdr:blipFill>
      <xdr:spPr>
        <a:xfrm>
          <a:off x="178953" y="51955"/>
          <a:ext cx="1448955" cy="76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0328-E24D-40BD-97CD-59DC18C180E3}">
  <dimension ref="A8:H19"/>
  <sheetViews>
    <sheetView tabSelected="1" workbookViewId="0">
      <selection activeCell="B26" sqref="B26"/>
    </sheetView>
  </sheetViews>
  <sheetFormatPr defaultRowHeight="15" x14ac:dyDescent="0.25"/>
  <cols>
    <col min="2" max="2" width="96.5703125" customWidth="1"/>
  </cols>
  <sheetData>
    <row r="8" spans="1:8" ht="95.25" customHeight="1" x14ac:dyDescent="0.25">
      <c r="A8" s="105"/>
      <c r="B8" s="106" t="s">
        <v>65</v>
      </c>
      <c r="C8" s="105"/>
      <c r="D8" s="105"/>
      <c r="E8" s="105"/>
      <c r="F8" s="105"/>
      <c r="G8" s="105"/>
      <c r="H8" s="105"/>
    </row>
    <row r="9" spans="1:8" ht="15.75" x14ac:dyDescent="0.25">
      <c r="A9" s="105"/>
      <c r="B9" s="107" t="s">
        <v>66</v>
      </c>
      <c r="C9" s="105"/>
      <c r="D9" s="105"/>
      <c r="E9" s="105"/>
      <c r="F9" s="105"/>
      <c r="G9" s="105"/>
      <c r="H9" s="105"/>
    </row>
    <row r="10" spans="1:8" ht="15.75" x14ac:dyDescent="0.25">
      <c r="A10" s="105"/>
      <c r="B10" s="107" t="s">
        <v>67</v>
      </c>
      <c r="C10" s="105"/>
      <c r="D10" s="105"/>
      <c r="E10" s="105"/>
      <c r="F10" s="105"/>
      <c r="G10" s="105"/>
      <c r="H10" s="105"/>
    </row>
    <row r="11" spans="1:8" ht="15.75" x14ac:dyDescent="0.25">
      <c r="A11" s="105"/>
      <c r="B11" s="107" t="s">
        <v>68</v>
      </c>
      <c r="C11" s="105"/>
      <c r="D11" s="105"/>
      <c r="E11" s="105"/>
      <c r="F11" s="105"/>
      <c r="G11" s="105"/>
      <c r="H11" s="105"/>
    </row>
    <row r="12" spans="1:8" ht="15.75" x14ac:dyDescent="0.25">
      <c r="A12" s="105"/>
      <c r="B12" s="107" t="s">
        <v>69</v>
      </c>
      <c r="C12" s="105"/>
      <c r="D12" s="105"/>
      <c r="E12" s="105"/>
      <c r="F12" s="105"/>
      <c r="G12" s="105"/>
      <c r="H12" s="105"/>
    </row>
    <row r="13" spans="1:8" ht="15.75" x14ac:dyDescent="0.25">
      <c r="A13" s="105"/>
      <c r="B13" s="107" t="s">
        <v>70</v>
      </c>
      <c r="C13" s="105"/>
      <c r="D13" s="105"/>
      <c r="E13" s="105"/>
      <c r="F13" s="105"/>
      <c r="G13" s="105"/>
      <c r="H13" s="105"/>
    </row>
    <row r="14" spans="1:8" x14ac:dyDescent="0.25">
      <c r="A14" s="105"/>
      <c r="B14" s="108"/>
      <c r="C14" s="105"/>
      <c r="D14" s="105"/>
      <c r="E14" s="105"/>
      <c r="F14" s="105"/>
      <c r="G14" s="105"/>
      <c r="H14" s="105"/>
    </row>
    <row r="15" spans="1:8" ht="15.75" x14ac:dyDescent="0.25">
      <c r="A15" s="105"/>
      <c r="B15" s="107" t="s">
        <v>71</v>
      </c>
      <c r="C15" s="105"/>
      <c r="D15" s="105"/>
      <c r="E15" s="105"/>
      <c r="F15" s="105"/>
      <c r="G15" s="105"/>
      <c r="H15" s="105"/>
    </row>
    <row r="16" spans="1:8" ht="15.75" x14ac:dyDescent="0.25">
      <c r="A16" s="105"/>
      <c r="B16" s="107" t="s">
        <v>72</v>
      </c>
      <c r="C16" s="105"/>
      <c r="D16" s="105"/>
      <c r="E16" s="105"/>
      <c r="F16" s="105"/>
      <c r="G16" s="105"/>
      <c r="H16" s="105"/>
    </row>
    <row r="17" spans="1:8" ht="15.75" x14ac:dyDescent="0.25">
      <c r="A17" s="105"/>
      <c r="B17" s="107" t="s">
        <v>73</v>
      </c>
      <c r="C17" s="105"/>
      <c r="D17" s="105"/>
      <c r="E17" s="105"/>
      <c r="F17" s="105"/>
      <c r="G17" s="105"/>
      <c r="H17" s="105"/>
    </row>
    <row r="18" spans="1:8" ht="15.75" x14ac:dyDescent="0.25">
      <c r="A18" s="105"/>
      <c r="B18" s="107" t="s">
        <v>74</v>
      </c>
      <c r="C18" s="105"/>
      <c r="D18" s="105"/>
      <c r="E18" s="105"/>
      <c r="F18" s="105"/>
      <c r="G18" s="105"/>
      <c r="H18" s="105"/>
    </row>
    <row r="19" spans="1:8" x14ac:dyDescent="0.25">
      <c r="A19" s="105"/>
      <c r="B19" s="105"/>
      <c r="C19" s="105"/>
      <c r="D19" s="105"/>
      <c r="E19" s="105"/>
      <c r="F19" s="105"/>
      <c r="G19" s="105"/>
      <c r="H19" s="10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zoomScale="110" zoomScaleNormal="110" workbookViewId="0">
      <selection activeCell="K46" sqref="K46"/>
    </sheetView>
  </sheetViews>
  <sheetFormatPr defaultRowHeight="15" x14ac:dyDescent="0.25"/>
  <cols>
    <col min="1" max="1" width="14.140625" customWidth="1"/>
    <col min="2" max="4" width="10" customWidth="1"/>
    <col min="5" max="10" width="10" style="2" customWidth="1"/>
    <col min="11" max="11" width="20.85546875" style="2" customWidth="1"/>
    <col min="12" max="14" width="20.85546875" customWidth="1"/>
  </cols>
  <sheetData>
    <row r="1" spans="1:14" x14ac:dyDescent="0.25">
      <c r="A1" s="104"/>
      <c r="B1" s="104"/>
    </row>
    <row r="2" spans="1:14" ht="23.25" x14ac:dyDescent="0.35">
      <c r="A2" s="104"/>
      <c r="B2" s="104"/>
      <c r="C2" s="102" t="s">
        <v>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x14ac:dyDescent="0.25">
      <c r="A3" s="104"/>
      <c r="B3" s="104"/>
    </row>
    <row r="4" spans="1:14" x14ac:dyDescent="0.25">
      <c r="A4" s="104"/>
      <c r="B4" s="104"/>
      <c r="D4" s="1" t="s">
        <v>1</v>
      </c>
      <c r="E4" s="96"/>
      <c r="F4" s="96"/>
      <c r="G4" s="96"/>
      <c r="H4" s="96"/>
    </row>
    <row r="6" spans="1:14" x14ac:dyDescent="0.25">
      <c r="A6" s="21" t="s">
        <v>2</v>
      </c>
      <c r="B6" s="19"/>
      <c r="C6" s="19"/>
      <c r="D6" s="19"/>
      <c r="E6" s="3"/>
      <c r="F6" s="3"/>
      <c r="G6" s="3"/>
      <c r="H6" s="3"/>
      <c r="I6" s="3"/>
      <c r="J6" s="3"/>
      <c r="K6" s="3"/>
      <c r="L6" s="3"/>
      <c r="M6" s="3"/>
      <c r="N6" s="52"/>
    </row>
    <row r="7" spans="1:14" ht="21.6" customHeight="1" x14ac:dyDescent="0.25">
      <c r="A7" s="12" t="s">
        <v>3</v>
      </c>
      <c r="K7" s="100" t="s">
        <v>4</v>
      </c>
      <c r="L7" s="100"/>
      <c r="M7" s="100"/>
      <c r="N7" s="101"/>
    </row>
    <row r="8" spans="1:14" ht="14.45" customHeight="1" x14ac:dyDescent="0.25">
      <c r="A8" s="12"/>
      <c r="K8" s="100"/>
      <c r="L8" s="100"/>
      <c r="M8" s="100"/>
      <c r="N8" s="101"/>
    </row>
    <row r="9" spans="1:14" x14ac:dyDescent="0.25">
      <c r="A9" s="20" t="s">
        <v>5</v>
      </c>
      <c r="B9" s="22"/>
      <c r="C9" s="22"/>
      <c r="D9" s="22"/>
      <c r="E9" s="56">
        <v>100</v>
      </c>
      <c r="F9" s="6" t="s">
        <v>6</v>
      </c>
      <c r="G9" s="6"/>
      <c r="H9" s="6"/>
      <c r="I9" s="6"/>
      <c r="J9" s="6"/>
      <c r="K9" s="6"/>
      <c r="L9" s="6"/>
      <c r="M9" s="6"/>
      <c r="N9" s="7"/>
    </row>
    <row r="10" spans="1:14" ht="19.350000000000001" customHeight="1" x14ac:dyDescent="0.25">
      <c r="A10" s="1" t="s">
        <v>7</v>
      </c>
      <c r="K10" s="87" t="s">
        <v>8</v>
      </c>
      <c r="L10" s="60" t="s">
        <v>9</v>
      </c>
      <c r="M10" s="90" t="s">
        <v>10</v>
      </c>
      <c r="N10" s="93" t="s">
        <v>11</v>
      </c>
    </row>
    <row r="11" spans="1:14" ht="17.45" customHeight="1" x14ac:dyDescent="0.25">
      <c r="A11" s="1" t="s">
        <v>12</v>
      </c>
      <c r="F11"/>
      <c r="G11"/>
      <c r="H11"/>
      <c r="I11"/>
      <c r="J11"/>
      <c r="K11" s="88">
        <v>0</v>
      </c>
      <c r="L11" s="89">
        <v>1</v>
      </c>
      <c r="M11" s="91">
        <v>3</v>
      </c>
      <c r="N11" s="94">
        <v>5</v>
      </c>
    </row>
    <row r="12" spans="1:14" ht="18" customHeight="1" x14ac:dyDescent="0.25">
      <c r="A12" s="1" t="s">
        <v>13</v>
      </c>
      <c r="K12" s="98" t="s">
        <v>14</v>
      </c>
      <c r="L12" s="99"/>
      <c r="M12" s="92" t="s">
        <v>15</v>
      </c>
      <c r="N12" s="95" t="s">
        <v>16</v>
      </c>
    </row>
    <row r="13" spans="1:14" x14ac:dyDescent="0.25">
      <c r="A13" s="21" t="s">
        <v>17</v>
      </c>
      <c r="B13" s="19"/>
      <c r="C13" s="19"/>
      <c r="D13" s="19"/>
      <c r="E13" s="8"/>
      <c r="F13" s="3" t="s">
        <v>18</v>
      </c>
      <c r="G13" s="24" t="s">
        <v>19</v>
      </c>
      <c r="H13" s="25"/>
      <c r="I13" s="25"/>
      <c r="J13" s="26"/>
      <c r="K13" s="60" t="s">
        <v>20</v>
      </c>
      <c r="L13" s="60" t="s">
        <v>20</v>
      </c>
      <c r="M13" s="73" t="s">
        <v>20</v>
      </c>
      <c r="N13" s="78" t="s">
        <v>20</v>
      </c>
    </row>
    <row r="14" spans="1:14" x14ac:dyDescent="0.25">
      <c r="A14" s="20"/>
      <c r="B14" s="22"/>
      <c r="C14" s="22"/>
      <c r="D14" s="22"/>
      <c r="E14" s="9" t="s">
        <v>21</v>
      </c>
      <c r="F14" s="6" t="s">
        <v>22</v>
      </c>
      <c r="G14" s="5" t="s">
        <v>23</v>
      </c>
      <c r="H14" s="6" t="s">
        <v>24</v>
      </c>
      <c r="I14" s="6" t="s">
        <v>25</v>
      </c>
      <c r="J14" s="7" t="s">
        <v>22</v>
      </c>
      <c r="K14" s="61" t="s">
        <v>22</v>
      </c>
      <c r="L14" s="61" t="s">
        <v>22</v>
      </c>
      <c r="M14" s="74" t="s">
        <v>22</v>
      </c>
      <c r="N14" s="79" t="s">
        <v>22</v>
      </c>
    </row>
    <row r="15" spans="1:14" x14ac:dyDescent="0.25">
      <c r="A15" s="58" t="s">
        <v>26</v>
      </c>
      <c r="B15" s="30"/>
      <c r="C15" s="30"/>
      <c r="D15" s="30"/>
      <c r="E15" s="31" t="s">
        <v>27</v>
      </c>
      <c r="F15" s="32">
        <v>25</v>
      </c>
      <c r="G15" s="33"/>
      <c r="H15" s="32"/>
      <c r="I15" s="34"/>
      <c r="J15" s="50">
        <f t="shared" ref="J15:J16" si="0">G15*I15</f>
        <v>0</v>
      </c>
      <c r="K15" s="62">
        <f t="shared" ref="K15:N16" si="1">F15+J15</f>
        <v>25</v>
      </c>
      <c r="L15" s="62">
        <f t="shared" si="1"/>
        <v>25</v>
      </c>
      <c r="M15" s="75">
        <f t="shared" si="1"/>
        <v>25</v>
      </c>
      <c r="N15" s="80">
        <f t="shared" si="1"/>
        <v>25</v>
      </c>
    </row>
    <row r="16" spans="1:14" x14ac:dyDescent="0.25">
      <c r="A16" s="57" t="s">
        <v>28</v>
      </c>
      <c r="B16" s="36"/>
      <c r="C16" s="36"/>
      <c r="D16" s="36"/>
      <c r="E16" s="37" t="s">
        <v>27</v>
      </c>
      <c r="F16" s="38">
        <v>5</v>
      </c>
      <c r="G16" s="39"/>
      <c r="H16" s="40"/>
      <c r="I16" s="41"/>
      <c r="J16" s="51">
        <f t="shared" si="0"/>
        <v>0</v>
      </c>
      <c r="K16" s="63">
        <f t="shared" si="1"/>
        <v>5</v>
      </c>
      <c r="L16" s="63">
        <f t="shared" si="1"/>
        <v>5</v>
      </c>
      <c r="M16" s="76">
        <f t="shared" si="1"/>
        <v>5</v>
      </c>
      <c r="N16" s="81">
        <f t="shared" si="1"/>
        <v>5</v>
      </c>
    </row>
    <row r="17" spans="1:14" x14ac:dyDescent="0.25">
      <c r="A17" s="36" t="s">
        <v>29</v>
      </c>
      <c r="B17" s="36"/>
      <c r="C17" s="36"/>
      <c r="D17" s="36"/>
      <c r="E17" s="37"/>
      <c r="F17" s="38"/>
      <c r="G17" s="49">
        <v>3.2</v>
      </c>
      <c r="H17" s="40" t="s">
        <v>30</v>
      </c>
      <c r="I17" s="41">
        <v>13</v>
      </c>
      <c r="J17" s="51">
        <f t="shared" ref="J17" si="2">G17*I17</f>
        <v>41.6</v>
      </c>
      <c r="K17" s="63">
        <f>F17+J17</f>
        <v>41.6</v>
      </c>
      <c r="L17" s="63">
        <f>F17+J17</f>
        <v>41.6</v>
      </c>
      <c r="M17" s="76">
        <f>F17+J17</f>
        <v>41.6</v>
      </c>
      <c r="N17" s="81">
        <f>F17+J17</f>
        <v>41.6</v>
      </c>
    </row>
    <row r="18" spans="1:14" x14ac:dyDescent="0.25">
      <c r="A18" s="36" t="s">
        <v>31</v>
      </c>
      <c r="B18" s="36"/>
      <c r="C18" s="36"/>
      <c r="D18" s="36"/>
      <c r="E18" s="37"/>
      <c r="F18" s="38"/>
      <c r="G18" s="39">
        <v>1</v>
      </c>
      <c r="H18" s="40" t="s">
        <v>30</v>
      </c>
      <c r="I18" s="41">
        <v>17</v>
      </c>
      <c r="J18" s="51">
        <f t="shared" ref="J18:J37" si="3">G18*I18</f>
        <v>17</v>
      </c>
      <c r="K18" s="63">
        <f t="shared" ref="K18:K37" si="4">F18+J18</f>
        <v>17</v>
      </c>
      <c r="L18" s="63">
        <f t="shared" ref="L18:L37" si="5">F18+J18</f>
        <v>17</v>
      </c>
      <c r="M18" s="76">
        <f t="shared" ref="M18:M37" si="6">F18+J18</f>
        <v>17</v>
      </c>
      <c r="N18" s="81">
        <f t="shared" ref="N18:N37" si="7">F18+J18</f>
        <v>17</v>
      </c>
    </row>
    <row r="19" spans="1:14" x14ac:dyDescent="0.25">
      <c r="A19" s="59" t="s">
        <v>32</v>
      </c>
      <c r="B19" s="36"/>
      <c r="C19" s="36"/>
      <c r="D19" s="36"/>
      <c r="E19" s="37"/>
      <c r="F19" s="38"/>
      <c r="G19" s="39"/>
      <c r="H19" s="40"/>
      <c r="I19" s="41"/>
      <c r="J19" s="51">
        <f t="shared" si="3"/>
        <v>0</v>
      </c>
      <c r="K19" s="63">
        <f t="shared" si="4"/>
        <v>0</v>
      </c>
      <c r="L19" s="63">
        <f t="shared" si="5"/>
        <v>0</v>
      </c>
      <c r="M19" s="76">
        <f t="shared" si="6"/>
        <v>0</v>
      </c>
      <c r="N19" s="81">
        <f t="shared" si="7"/>
        <v>0</v>
      </c>
    </row>
    <row r="20" spans="1:14" x14ac:dyDescent="0.25">
      <c r="A20" s="36" t="s">
        <v>33</v>
      </c>
      <c r="B20" s="36"/>
      <c r="C20" s="36"/>
      <c r="D20" s="36"/>
      <c r="E20" s="37" t="s">
        <v>27</v>
      </c>
      <c r="F20" s="38">
        <v>5</v>
      </c>
      <c r="G20" s="55">
        <v>0.2</v>
      </c>
      <c r="H20" s="40" t="s">
        <v>30</v>
      </c>
      <c r="I20" s="41">
        <v>220</v>
      </c>
      <c r="J20" s="51">
        <f t="shared" si="3"/>
        <v>44</v>
      </c>
      <c r="K20" s="63"/>
      <c r="L20" s="63">
        <f t="shared" si="5"/>
        <v>49</v>
      </c>
      <c r="M20" s="76">
        <f t="shared" si="6"/>
        <v>49</v>
      </c>
      <c r="N20" s="81">
        <f t="shared" si="7"/>
        <v>49</v>
      </c>
    </row>
    <row r="21" spans="1:14" x14ac:dyDescent="0.25">
      <c r="A21" s="36" t="s">
        <v>33</v>
      </c>
      <c r="B21" s="36"/>
      <c r="C21" s="36"/>
      <c r="D21" s="36"/>
      <c r="E21" s="37" t="s">
        <v>34</v>
      </c>
      <c r="F21" s="38">
        <v>5</v>
      </c>
      <c r="G21" s="55">
        <v>0.2</v>
      </c>
      <c r="H21" s="40" t="s">
        <v>30</v>
      </c>
      <c r="I21" s="41">
        <v>220</v>
      </c>
      <c r="J21" s="51">
        <f t="shared" si="3"/>
        <v>44</v>
      </c>
      <c r="K21" s="63"/>
      <c r="L21" s="63"/>
      <c r="M21" s="76">
        <f t="shared" si="6"/>
        <v>49</v>
      </c>
      <c r="N21" s="81">
        <f t="shared" si="7"/>
        <v>49</v>
      </c>
    </row>
    <row r="22" spans="1:14" x14ac:dyDescent="0.25">
      <c r="A22" s="36" t="s">
        <v>33</v>
      </c>
      <c r="B22" s="36"/>
      <c r="C22" s="36"/>
      <c r="D22" s="36"/>
      <c r="E22" s="37" t="s">
        <v>35</v>
      </c>
      <c r="F22" s="38">
        <v>70</v>
      </c>
      <c r="G22" s="55">
        <v>0.2</v>
      </c>
      <c r="H22" s="40" t="s">
        <v>30</v>
      </c>
      <c r="I22" s="41">
        <v>220</v>
      </c>
      <c r="J22" s="51">
        <f t="shared" si="3"/>
        <v>44</v>
      </c>
      <c r="K22" s="63"/>
      <c r="L22" s="63"/>
      <c r="M22" s="76"/>
      <c r="N22" s="81">
        <f t="shared" si="7"/>
        <v>114</v>
      </c>
    </row>
    <row r="23" spans="1:14" x14ac:dyDescent="0.25">
      <c r="A23" s="36" t="s">
        <v>36</v>
      </c>
      <c r="B23" s="36"/>
      <c r="C23" s="36"/>
      <c r="D23" s="36"/>
      <c r="E23" s="37" t="s">
        <v>35</v>
      </c>
      <c r="F23" s="38">
        <v>70</v>
      </c>
      <c r="G23" s="55">
        <v>0.04</v>
      </c>
      <c r="H23" s="40" t="s">
        <v>30</v>
      </c>
      <c r="I23" s="41">
        <v>968</v>
      </c>
      <c r="J23" s="51">
        <f t="shared" si="3"/>
        <v>38.72</v>
      </c>
      <c r="K23" s="63"/>
      <c r="L23" s="63"/>
      <c r="M23" s="76"/>
      <c r="N23" s="81">
        <f t="shared" si="7"/>
        <v>108.72</v>
      </c>
    </row>
    <row r="24" spans="1:14" x14ac:dyDescent="0.25">
      <c r="A24" s="36" t="s">
        <v>36</v>
      </c>
      <c r="B24" s="36"/>
      <c r="C24" s="36"/>
      <c r="D24" s="36"/>
      <c r="E24" s="37" t="s">
        <v>37</v>
      </c>
      <c r="F24" s="38">
        <v>70</v>
      </c>
      <c r="G24" s="55">
        <v>0.04</v>
      </c>
      <c r="H24" s="40" t="s">
        <v>30</v>
      </c>
      <c r="I24" s="41">
        <v>968</v>
      </c>
      <c r="J24" s="51">
        <f t="shared" si="3"/>
        <v>38.72</v>
      </c>
      <c r="K24" s="63"/>
      <c r="L24" s="63"/>
      <c r="M24" s="76">
        <f t="shared" si="6"/>
        <v>108.72</v>
      </c>
      <c r="N24" s="81">
        <f t="shared" si="7"/>
        <v>108.72</v>
      </c>
    </row>
    <row r="25" spans="1:14" x14ac:dyDescent="0.25">
      <c r="A25" s="59" t="s">
        <v>38</v>
      </c>
      <c r="B25" s="36"/>
      <c r="C25" s="36"/>
      <c r="D25" s="36"/>
      <c r="E25" s="37" t="s">
        <v>27</v>
      </c>
      <c r="F25" s="38">
        <v>5</v>
      </c>
      <c r="G25" s="39"/>
      <c r="H25" s="40"/>
      <c r="I25" s="41"/>
      <c r="J25" s="51">
        <f t="shared" si="3"/>
        <v>0</v>
      </c>
      <c r="K25" s="63">
        <f t="shared" si="4"/>
        <v>5</v>
      </c>
      <c r="L25" s="63">
        <f t="shared" si="5"/>
        <v>5</v>
      </c>
      <c r="M25" s="76">
        <f t="shared" si="6"/>
        <v>5</v>
      </c>
      <c r="N25" s="81">
        <f t="shared" si="7"/>
        <v>5</v>
      </c>
    </row>
    <row r="26" spans="1:14" x14ac:dyDescent="0.25">
      <c r="A26" s="36" t="s">
        <v>39</v>
      </c>
      <c r="B26" s="36"/>
      <c r="C26" s="36"/>
      <c r="D26" s="36"/>
      <c r="E26" s="37"/>
      <c r="F26" s="38"/>
      <c r="G26" s="39">
        <v>700</v>
      </c>
      <c r="H26" s="40" t="s">
        <v>40</v>
      </c>
      <c r="I26" s="41">
        <v>0.65</v>
      </c>
      <c r="J26" s="51">
        <f>G26*I26</f>
        <v>455</v>
      </c>
      <c r="K26" s="63">
        <f t="shared" si="4"/>
        <v>455</v>
      </c>
      <c r="L26" s="63">
        <f t="shared" si="5"/>
        <v>455</v>
      </c>
      <c r="M26" s="76">
        <f t="shared" si="6"/>
        <v>455</v>
      </c>
      <c r="N26" s="81">
        <f t="shared" si="7"/>
        <v>455</v>
      </c>
    </row>
    <row r="27" spans="1:14" x14ac:dyDescent="0.25">
      <c r="A27" s="36" t="s">
        <v>41</v>
      </c>
      <c r="B27" s="36"/>
      <c r="C27" s="36"/>
      <c r="D27" s="36"/>
      <c r="E27" s="37"/>
      <c r="F27" s="42"/>
      <c r="G27" s="39">
        <v>660</v>
      </c>
      <c r="H27" s="40" t="s">
        <v>40</v>
      </c>
      <c r="I27" s="41">
        <v>0.62</v>
      </c>
      <c r="J27" s="51">
        <f t="shared" si="3"/>
        <v>409.2</v>
      </c>
      <c r="K27" s="63">
        <f t="shared" si="4"/>
        <v>409.2</v>
      </c>
      <c r="L27" s="63">
        <f t="shared" si="5"/>
        <v>409.2</v>
      </c>
      <c r="M27" s="76">
        <f t="shared" si="6"/>
        <v>409.2</v>
      </c>
      <c r="N27" s="81">
        <f t="shared" si="7"/>
        <v>409.2</v>
      </c>
    </row>
    <row r="28" spans="1:14" x14ac:dyDescent="0.25">
      <c r="A28" s="36" t="s">
        <v>42</v>
      </c>
      <c r="B28" s="36"/>
      <c r="C28" s="36"/>
      <c r="D28" s="36"/>
      <c r="E28" s="37"/>
      <c r="F28" s="38"/>
      <c r="G28" s="39">
        <v>360</v>
      </c>
      <c r="H28" s="40" t="s">
        <v>40</v>
      </c>
      <c r="I28" s="41">
        <v>0.7</v>
      </c>
      <c r="J28" s="51">
        <f t="shared" si="3"/>
        <v>251.99999999999997</v>
      </c>
      <c r="K28" s="63">
        <f t="shared" si="4"/>
        <v>251.99999999999997</v>
      </c>
      <c r="L28" s="63">
        <f t="shared" si="5"/>
        <v>251.99999999999997</v>
      </c>
      <c r="M28" s="76">
        <f t="shared" si="6"/>
        <v>251.99999999999997</v>
      </c>
      <c r="N28" s="81">
        <f t="shared" si="7"/>
        <v>251.99999999999997</v>
      </c>
    </row>
    <row r="29" spans="1:14" x14ac:dyDescent="0.25">
      <c r="A29" s="57" t="s">
        <v>43</v>
      </c>
      <c r="B29" s="36"/>
      <c r="C29" s="36"/>
      <c r="D29" s="36"/>
      <c r="E29" s="37" t="s">
        <v>27</v>
      </c>
      <c r="F29" s="42">
        <v>35</v>
      </c>
      <c r="G29" s="39"/>
      <c r="H29" s="40"/>
      <c r="I29" s="41"/>
      <c r="J29" s="51">
        <f t="shared" si="3"/>
        <v>0</v>
      </c>
      <c r="K29" s="63">
        <f t="shared" si="4"/>
        <v>35</v>
      </c>
      <c r="L29" s="63">
        <f t="shared" si="5"/>
        <v>35</v>
      </c>
      <c r="M29" s="76">
        <f t="shared" si="6"/>
        <v>35</v>
      </c>
      <c r="N29" s="81">
        <f t="shared" si="7"/>
        <v>35</v>
      </c>
    </row>
    <row r="30" spans="1:14" x14ac:dyDescent="0.25">
      <c r="A30" s="57" t="s">
        <v>44</v>
      </c>
      <c r="B30" s="43"/>
      <c r="C30" s="36"/>
      <c r="D30" s="36"/>
      <c r="E30" s="37" t="s">
        <v>27</v>
      </c>
      <c r="F30" s="38">
        <v>35</v>
      </c>
      <c r="G30" s="39">
        <v>25</v>
      </c>
      <c r="H30" s="40" t="s">
        <v>40</v>
      </c>
      <c r="I30" s="41">
        <v>17.600000000000001</v>
      </c>
      <c r="J30" s="51">
        <f t="shared" si="3"/>
        <v>440.00000000000006</v>
      </c>
      <c r="K30" s="63">
        <f t="shared" si="4"/>
        <v>475.00000000000006</v>
      </c>
      <c r="L30" s="63">
        <f t="shared" si="5"/>
        <v>475.00000000000006</v>
      </c>
      <c r="M30" s="76">
        <f t="shared" si="6"/>
        <v>475.00000000000006</v>
      </c>
      <c r="N30" s="81">
        <f t="shared" si="7"/>
        <v>475.00000000000006</v>
      </c>
    </row>
    <row r="31" spans="1:14" x14ac:dyDescent="0.25">
      <c r="A31" s="44"/>
      <c r="B31" s="36"/>
      <c r="C31" s="36"/>
      <c r="D31" s="36"/>
      <c r="E31" s="37"/>
      <c r="F31" s="38"/>
      <c r="G31" s="39"/>
      <c r="H31" s="40"/>
      <c r="I31" s="41"/>
      <c r="J31" s="51">
        <f t="shared" si="3"/>
        <v>0</v>
      </c>
      <c r="K31" s="63">
        <f t="shared" si="4"/>
        <v>0</v>
      </c>
      <c r="L31" s="63">
        <f t="shared" si="5"/>
        <v>0</v>
      </c>
      <c r="M31" s="76">
        <f t="shared" si="6"/>
        <v>0</v>
      </c>
      <c r="N31" s="81">
        <f t="shared" si="7"/>
        <v>0</v>
      </c>
    </row>
    <row r="32" spans="1:14" x14ac:dyDescent="0.25">
      <c r="A32" s="57" t="s">
        <v>45</v>
      </c>
      <c r="B32" s="36"/>
      <c r="C32" s="36"/>
      <c r="D32" s="36"/>
      <c r="E32" s="37" t="s">
        <v>37</v>
      </c>
      <c r="F32" s="38"/>
      <c r="G32" s="39">
        <v>60</v>
      </c>
      <c r="H32" s="40" t="s">
        <v>46</v>
      </c>
      <c r="I32" s="41">
        <v>25</v>
      </c>
      <c r="J32" s="51">
        <f t="shared" si="3"/>
        <v>1500</v>
      </c>
      <c r="K32" s="63">
        <f t="shared" si="4"/>
        <v>1500</v>
      </c>
      <c r="L32" s="63">
        <f t="shared" si="5"/>
        <v>1500</v>
      </c>
      <c r="M32" s="76">
        <f t="shared" si="6"/>
        <v>1500</v>
      </c>
      <c r="N32" s="81">
        <f t="shared" si="7"/>
        <v>1500</v>
      </c>
    </row>
    <row r="33" spans="1:14" x14ac:dyDescent="0.25">
      <c r="A33" s="35"/>
      <c r="B33" s="36"/>
      <c r="C33" s="36"/>
      <c r="D33" s="36"/>
      <c r="E33" s="37"/>
      <c r="F33" s="38"/>
      <c r="G33" s="39"/>
      <c r="H33" s="40"/>
      <c r="I33" s="41"/>
      <c r="J33" s="51">
        <f t="shared" si="3"/>
        <v>0</v>
      </c>
      <c r="K33" s="63">
        <f t="shared" si="4"/>
        <v>0</v>
      </c>
      <c r="L33" s="63">
        <f t="shared" si="5"/>
        <v>0</v>
      </c>
      <c r="M33" s="76">
        <f t="shared" si="6"/>
        <v>0</v>
      </c>
      <c r="N33" s="81">
        <f t="shared" si="7"/>
        <v>0</v>
      </c>
    </row>
    <row r="34" spans="1:14" x14ac:dyDescent="0.25">
      <c r="A34" s="35"/>
      <c r="B34" s="36"/>
      <c r="C34" s="36"/>
      <c r="D34" s="36"/>
      <c r="E34" s="37"/>
      <c r="F34" s="38"/>
      <c r="G34" s="39"/>
      <c r="H34" s="40"/>
      <c r="I34" s="41"/>
      <c r="J34" s="51">
        <f t="shared" si="3"/>
        <v>0</v>
      </c>
      <c r="K34" s="63">
        <f t="shared" si="4"/>
        <v>0</v>
      </c>
      <c r="L34" s="63">
        <f t="shared" si="5"/>
        <v>0</v>
      </c>
      <c r="M34" s="76">
        <f t="shared" si="6"/>
        <v>0</v>
      </c>
      <c r="N34" s="81">
        <f t="shared" si="7"/>
        <v>0</v>
      </c>
    </row>
    <row r="35" spans="1:14" x14ac:dyDescent="0.25">
      <c r="A35" s="35"/>
      <c r="B35" s="36"/>
      <c r="C35" s="36"/>
      <c r="D35" s="36"/>
      <c r="E35" s="37"/>
      <c r="F35" s="38"/>
      <c r="G35" s="39"/>
      <c r="H35" s="40"/>
      <c r="I35" s="41"/>
      <c r="J35" s="51">
        <f t="shared" si="3"/>
        <v>0</v>
      </c>
      <c r="K35" s="63">
        <f t="shared" si="4"/>
        <v>0</v>
      </c>
      <c r="L35" s="63">
        <f t="shared" si="5"/>
        <v>0</v>
      </c>
      <c r="M35" s="76">
        <f t="shared" si="6"/>
        <v>0</v>
      </c>
      <c r="N35" s="81">
        <f t="shared" si="7"/>
        <v>0</v>
      </c>
    </row>
    <row r="36" spans="1:14" x14ac:dyDescent="0.25">
      <c r="A36" s="45"/>
      <c r="B36" s="46"/>
      <c r="C36" s="46"/>
      <c r="D36" s="46"/>
      <c r="E36" s="37"/>
      <c r="F36" s="38"/>
      <c r="G36" s="39"/>
      <c r="H36" s="38"/>
      <c r="I36" s="41"/>
      <c r="J36" s="51">
        <f t="shared" si="3"/>
        <v>0</v>
      </c>
      <c r="K36" s="63">
        <f t="shared" si="4"/>
        <v>0</v>
      </c>
      <c r="L36" s="63">
        <f t="shared" si="5"/>
        <v>0</v>
      </c>
      <c r="M36" s="76">
        <f t="shared" si="6"/>
        <v>0</v>
      </c>
      <c r="N36" s="81">
        <f t="shared" si="7"/>
        <v>0</v>
      </c>
    </row>
    <row r="37" spans="1:14" x14ac:dyDescent="0.25">
      <c r="A37" s="11" t="s">
        <v>47</v>
      </c>
      <c r="B37" s="16"/>
      <c r="C37" s="16"/>
      <c r="D37" s="16"/>
      <c r="E37" s="9" t="s">
        <v>48</v>
      </c>
      <c r="F37" s="6"/>
      <c r="G37" s="47">
        <v>6</v>
      </c>
      <c r="H37" s="10" t="s">
        <v>49</v>
      </c>
      <c r="I37" s="29">
        <f>$E$9</f>
        <v>100</v>
      </c>
      <c r="J37" s="51">
        <f t="shared" si="3"/>
        <v>600</v>
      </c>
      <c r="K37" s="63">
        <f t="shared" si="4"/>
        <v>600</v>
      </c>
      <c r="L37" s="63">
        <f t="shared" si="5"/>
        <v>600</v>
      </c>
      <c r="M37" s="76">
        <f t="shared" si="6"/>
        <v>600</v>
      </c>
      <c r="N37" s="81">
        <f t="shared" si="7"/>
        <v>600</v>
      </c>
    </row>
    <row r="38" spans="1:14" x14ac:dyDescent="0.25">
      <c r="A38" s="15" t="s">
        <v>50</v>
      </c>
      <c r="B38" s="17"/>
      <c r="C38" s="17"/>
      <c r="D38" s="17"/>
      <c r="E38" s="23"/>
      <c r="F38" s="13"/>
      <c r="G38" s="13"/>
      <c r="H38" s="14"/>
      <c r="I38" s="13"/>
      <c r="J38" s="14"/>
      <c r="K38" s="64">
        <f>SUM(K15:K37)</f>
        <v>3819.8</v>
      </c>
      <c r="L38" s="64">
        <f t="shared" ref="L38:N38" si="8">SUM(L15:L37)</f>
        <v>3868.8</v>
      </c>
      <c r="M38" s="77">
        <f t="shared" si="8"/>
        <v>4026.52</v>
      </c>
      <c r="N38" s="82">
        <f t="shared" si="8"/>
        <v>4249.24</v>
      </c>
    </row>
    <row r="39" spans="1:14" x14ac:dyDescent="0.25">
      <c r="L39" s="2"/>
      <c r="M39" s="2"/>
      <c r="N39" s="2"/>
    </row>
    <row r="40" spans="1:14" x14ac:dyDescent="0.25">
      <c r="A40" s="21" t="s">
        <v>51</v>
      </c>
      <c r="B40" s="18"/>
      <c r="C40" s="18"/>
      <c r="D40" s="18"/>
      <c r="E40" s="3"/>
      <c r="F40" s="3"/>
      <c r="G40" s="3"/>
      <c r="H40" s="3"/>
      <c r="I40" s="3"/>
      <c r="J40" s="3"/>
      <c r="K40" s="4"/>
      <c r="L40" s="4"/>
      <c r="M40" s="4"/>
      <c r="N40" s="4"/>
    </row>
    <row r="41" spans="1:14" x14ac:dyDescent="0.25">
      <c r="A41" s="12" t="s">
        <v>52</v>
      </c>
      <c r="K41" s="65">
        <v>20000</v>
      </c>
      <c r="L41" s="65">
        <v>20000</v>
      </c>
      <c r="M41" s="71">
        <v>20000</v>
      </c>
      <c r="N41" s="83">
        <v>20000</v>
      </c>
    </row>
    <row r="42" spans="1:14" x14ac:dyDescent="0.25">
      <c r="A42" s="28" t="s">
        <v>53</v>
      </c>
      <c r="B42" s="22"/>
      <c r="C42" s="22"/>
      <c r="D42" s="22"/>
      <c r="E42" s="6"/>
      <c r="F42" s="6"/>
      <c r="G42" s="27" t="s">
        <v>54</v>
      </c>
      <c r="H42" s="48">
        <v>1</v>
      </c>
      <c r="I42" s="6"/>
      <c r="J42" s="6"/>
      <c r="K42" s="66">
        <f>K41*$H$42</f>
        <v>20000</v>
      </c>
      <c r="L42" s="66">
        <f t="shared" ref="L42:N42" si="9">L41*$H$42</f>
        <v>20000</v>
      </c>
      <c r="M42" s="72">
        <f t="shared" si="9"/>
        <v>20000</v>
      </c>
      <c r="N42" s="84">
        <f t="shared" si="9"/>
        <v>20000</v>
      </c>
    </row>
    <row r="43" spans="1:14" x14ac:dyDescent="0.25">
      <c r="L43" s="2"/>
      <c r="M43" s="2"/>
      <c r="N43" s="2"/>
    </row>
    <row r="44" spans="1:14" x14ac:dyDescent="0.25">
      <c r="A44" s="21" t="s">
        <v>55</v>
      </c>
      <c r="B44" s="19"/>
      <c r="C44" s="19"/>
      <c r="D44" s="19"/>
      <c r="E44" s="53"/>
      <c r="F44" s="53"/>
      <c r="G44" s="53"/>
      <c r="H44" s="53"/>
      <c r="I44" s="53"/>
      <c r="J44" s="53"/>
      <c r="K44" s="67">
        <f>K38/K42</f>
        <v>0.19099000000000002</v>
      </c>
      <c r="L44" s="67">
        <f t="shared" ref="L44:N44" si="10">L38/L42</f>
        <v>0.19344</v>
      </c>
      <c r="M44" s="69">
        <f t="shared" si="10"/>
        <v>0.201326</v>
      </c>
      <c r="N44" s="85">
        <f t="shared" si="10"/>
        <v>0.21246199999999998</v>
      </c>
    </row>
    <row r="45" spans="1:14" x14ac:dyDescent="0.25">
      <c r="A45" s="28" t="s">
        <v>56</v>
      </c>
      <c r="B45" s="54"/>
      <c r="C45" s="54"/>
      <c r="D45" s="54"/>
      <c r="E45" s="23"/>
      <c r="F45" s="23"/>
      <c r="G45" s="27" t="s">
        <v>57</v>
      </c>
      <c r="H45" s="48">
        <v>0.33</v>
      </c>
      <c r="I45" s="23"/>
      <c r="J45" s="23"/>
      <c r="K45" s="68">
        <f>K44*$H45*1000</f>
        <v>63.026700000000005</v>
      </c>
      <c r="L45" s="68">
        <f t="shared" ref="L45:N45" si="11">L44*$H45*1000</f>
        <v>63.835200000000007</v>
      </c>
      <c r="M45" s="70">
        <f t="shared" si="11"/>
        <v>66.437580000000011</v>
      </c>
      <c r="N45" s="86">
        <f t="shared" si="11"/>
        <v>70.112459999999999</v>
      </c>
    </row>
    <row r="48" spans="1:14" ht="18.75" x14ac:dyDescent="0.3">
      <c r="A48" s="103" t="s">
        <v>58</v>
      </c>
      <c r="B48" s="103"/>
      <c r="C48" t="s">
        <v>59</v>
      </c>
    </row>
    <row r="49" spans="1:16" ht="18.75" x14ac:dyDescent="0.3">
      <c r="A49" s="97"/>
      <c r="B49" s="97"/>
      <c r="C49" t="s">
        <v>60</v>
      </c>
    </row>
    <row r="50" spans="1:16" x14ac:dyDescent="0.25">
      <c r="C50" t="s">
        <v>61</v>
      </c>
    </row>
    <row r="51" spans="1:16" x14ac:dyDescent="0.25">
      <c r="C51" t="s">
        <v>62</v>
      </c>
      <c r="M51" s="2"/>
      <c r="N51" s="2"/>
      <c r="O51" s="2"/>
      <c r="P51" s="2"/>
    </row>
    <row r="52" spans="1:16" x14ac:dyDescent="0.25">
      <c r="C52" t="s">
        <v>63</v>
      </c>
    </row>
    <row r="53" spans="1:16" x14ac:dyDescent="0.25">
      <c r="C53" t="s">
        <v>64</v>
      </c>
    </row>
  </sheetData>
  <mergeCells count="5">
    <mergeCell ref="K12:L12"/>
    <mergeCell ref="K7:N8"/>
    <mergeCell ref="C2:M2"/>
    <mergeCell ref="A48:B48"/>
    <mergeCell ref="A1:B4"/>
  </mergeCells>
  <pageMargins left="0.25" right="0.25" top="0.75" bottom="0.75" header="0.3" footer="0.3"/>
  <pageSetup paperSize="9"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C51DED44B214D8C9795A463EC9CDF" ma:contentTypeVersion="15" ma:contentTypeDescription="Create a new document." ma:contentTypeScope="" ma:versionID="9193c8b2b163137a4765ac6021224d29">
  <xsd:schema xmlns:xsd="http://www.w3.org/2001/XMLSchema" xmlns:xs="http://www.w3.org/2001/XMLSchema" xmlns:p="http://schemas.microsoft.com/office/2006/metadata/properties" xmlns:ns2="37a66f64-3f30-47cc-a66a-ec53e3cc8f4d" xmlns:ns3="29dc85b3-fada-4d54-8b91-2a7104e6d3df" targetNamespace="http://schemas.microsoft.com/office/2006/metadata/properties" ma:root="true" ma:fieldsID="c77d1bbbd298f960fdd5e0dcc4ac1b3a" ns2:_="" ns3:_="">
    <xsd:import namespace="37a66f64-3f30-47cc-a66a-ec53e3cc8f4d"/>
    <xsd:import namespace="29dc85b3-fada-4d54-8b91-2a7104e6d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66f64-3f30-47cc-a66a-ec53e3cc8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06d50bd-5830-4c8e-8053-e6a7571767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c85b3-fada-4d54-8b91-2a7104e6d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a66f64-3f30-47cc-a66a-ec53e3cc8f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8D1082-913B-4F68-8385-A1A7D295F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a66f64-3f30-47cc-a66a-ec53e3cc8f4d"/>
    <ds:schemaRef ds:uri="29dc85b3-fada-4d54-8b91-2a7104e6d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D47442-0254-4C5D-B13F-D3C7BD574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747FF-E0C1-4999-A1D8-9C52B2C7E35E}">
  <ds:schemaRefs>
    <ds:schemaRef ds:uri="http://www.w3.org/XML/1998/namespace"/>
    <ds:schemaRef ds:uri="http://purl.org/dc/elements/1.1/"/>
    <ds:schemaRef ds:uri="http://purl.org/dc/terms/"/>
    <ds:schemaRef ds:uri="37a66f64-3f30-47cc-a66a-ec53e3cc8f4d"/>
    <ds:schemaRef ds:uri="http://schemas.microsoft.com/office/2006/metadata/properties"/>
    <ds:schemaRef ds:uri="29dc85b3-fada-4d54-8b91-2a7104e6d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Macros Instructions</vt:lpstr>
      <vt:lpstr>Irrigated Silage</vt:lpstr>
    </vt:vector>
  </TitlesOfParts>
  <Manager/>
  <Company>DERM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MURPHY Ray (Toowoomba)</dc:creator>
  <cp:keywords/>
  <dc:description/>
  <cp:lastModifiedBy>Breanna Roque</cp:lastModifiedBy>
  <cp:revision/>
  <dcterms:created xsi:type="dcterms:W3CDTF">2015-04-02T04:45:21Z</dcterms:created>
  <dcterms:modified xsi:type="dcterms:W3CDTF">2026-05-21T01:04:23Z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0x0101001F8C51DED44B214D8C9795A463EC9CDF</vt:lpwstr>
  </property>
  <property fmtid="{D5CDD505-2E9C-101B-9397-08002B2CF9AE}" pid="3" name="MediaServiceImageTags">
    <vt:lpwstr/>
  </property>
</Properties>
</file>